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80" windowWidth="2160" windowHeight="1170" tabRatio="822" activeTab="4"/>
  </bookViews>
  <sheets>
    <sheet name="صفحة الغلاف" sheetId="10" r:id="rId1"/>
    <sheet name="محتويات" sheetId="9" r:id="rId2"/>
    <sheet name="المقدمة" sheetId="11" r:id="rId3"/>
    <sheet name="معايير التقييم" sheetId="12" r:id="rId4"/>
    <sheet name="التقييم العام" sheetId="13" r:id="rId5"/>
    <sheet name="Sheet1" sheetId="14" r:id="rId6"/>
  </sheets>
  <definedNames>
    <definedName name="_xlnm.Print_Area" localSheetId="4">'التقييم العام'!$A$1:$K$204</definedName>
    <definedName name="_xlnm.Print_Area" localSheetId="2">المقدمة!$A$1:$Q$14</definedName>
    <definedName name="_xlnm.Print_Area" localSheetId="0">'صفحة الغلاف'!$A$1:$Q$31</definedName>
    <definedName name="_xlnm.Print_Area" localSheetId="1">محتويات!$A$1:$P$25</definedName>
    <definedName name="_xlnm.Print_Area" localSheetId="3">'معايير التقييم'!$A$1:$Q$22</definedName>
  </definedNames>
  <calcPr calcId="14562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9" i="13" l="1"/>
  <c r="G113" i="13"/>
  <c r="G201" i="13"/>
  <c r="G196" i="13"/>
  <c r="G186" i="13"/>
  <c r="G182" i="13"/>
  <c r="G173" i="13"/>
  <c r="G170" i="13"/>
  <c r="G164" i="13"/>
  <c r="G160" i="13"/>
  <c r="G150" i="13"/>
  <c r="G146" i="13"/>
  <c r="G135" i="13"/>
  <c r="G130" i="13"/>
  <c r="G122" i="13"/>
  <c r="G119" i="13"/>
  <c r="G96" i="13"/>
  <c r="G91" i="13"/>
  <c r="G97" i="13" s="1"/>
  <c r="G80" i="13"/>
  <c r="G74" i="13"/>
  <c r="F200" i="13"/>
  <c r="F201" i="13"/>
  <c r="F199" i="13"/>
  <c r="F198" i="13"/>
  <c r="F197" i="13"/>
  <c r="F196" i="13"/>
  <c r="F195" i="13"/>
  <c r="F194" i="13"/>
  <c r="F193" i="13"/>
  <c r="F192" i="13"/>
  <c r="F191" i="13"/>
  <c r="F190" i="13"/>
  <c r="F189" i="13"/>
  <c r="F188" i="13"/>
  <c r="F185" i="13"/>
  <c r="F184" i="13"/>
  <c r="F183" i="13"/>
  <c r="F186" i="13" s="1"/>
  <c r="F181" i="13"/>
  <c r="F180" i="13"/>
  <c r="F179" i="13"/>
  <c r="F178" i="13"/>
  <c r="F177" i="13"/>
  <c r="F176" i="13"/>
  <c r="F175" i="13"/>
  <c r="F182" i="13" s="1"/>
  <c r="F172" i="13"/>
  <c r="F171" i="13"/>
  <c r="F173" i="13" s="1"/>
  <c r="F169" i="13"/>
  <c r="F168" i="13"/>
  <c r="F167" i="13"/>
  <c r="F166" i="13"/>
  <c r="F170" i="13" s="1"/>
  <c r="F165" i="13"/>
  <c r="F163" i="13"/>
  <c r="F162" i="13"/>
  <c r="F161" i="13"/>
  <c r="F164" i="13" s="1"/>
  <c r="F159" i="13"/>
  <c r="F158" i="13"/>
  <c r="F157" i="13"/>
  <c r="F156" i="13"/>
  <c r="F155" i="13"/>
  <c r="F154" i="13"/>
  <c r="F153" i="13"/>
  <c r="F152" i="13"/>
  <c r="F160" i="13" s="1"/>
  <c r="F149" i="13"/>
  <c r="F150" i="13" s="1"/>
  <c r="F148" i="13"/>
  <c r="F147" i="13"/>
  <c r="F145" i="13"/>
  <c r="F144" i="13"/>
  <c r="F143" i="13"/>
  <c r="F142" i="13"/>
  <c r="F141" i="13"/>
  <c r="F146" i="13" s="1"/>
  <c r="F138" i="13"/>
  <c r="F137" i="13"/>
  <c r="F136" i="13"/>
  <c r="F139" i="13" s="1"/>
  <c r="F134" i="13"/>
  <c r="F133" i="13"/>
  <c r="F132" i="13"/>
  <c r="F131" i="13"/>
  <c r="F135" i="13" s="1"/>
  <c r="F129" i="13"/>
  <c r="F128" i="13"/>
  <c r="F127" i="13"/>
  <c r="F126" i="13"/>
  <c r="F125" i="13"/>
  <c r="F124" i="13"/>
  <c r="F130" i="13" s="1"/>
  <c r="F121" i="13"/>
  <c r="F120" i="13"/>
  <c r="F122" i="13" s="1"/>
  <c r="F119" i="13"/>
  <c r="F118" i="13"/>
  <c r="F117" i="13"/>
  <c r="F116" i="13"/>
  <c r="F115" i="13"/>
  <c r="F114" i="13"/>
  <c r="F112" i="13"/>
  <c r="F111" i="13"/>
  <c r="F110" i="13"/>
  <c r="F109" i="13"/>
  <c r="F108" i="13"/>
  <c r="F107" i="13"/>
  <c r="F106" i="13"/>
  <c r="F105" i="13"/>
  <c r="F104" i="13"/>
  <c r="F103" i="13"/>
  <c r="F102" i="13"/>
  <c r="F101" i="13"/>
  <c r="F100" i="13"/>
  <c r="F99" i="13"/>
  <c r="F98" i="13"/>
  <c r="F113" i="13" s="1"/>
  <c r="F95" i="13"/>
  <c r="F94" i="13"/>
  <c r="F93" i="13"/>
  <c r="F92" i="13"/>
  <c r="F96" i="13" s="1"/>
  <c r="F90" i="13"/>
  <c r="F89" i="13"/>
  <c r="F88" i="13"/>
  <c r="F87" i="13"/>
  <c r="F86" i="13"/>
  <c r="F85" i="13"/>
  <c r="F84" i="13"/>
  <c r="F83" i="13"/>
  <c r="F82" i="13"/>
  <c r="F91" i="13" s="1"/>
  <c r="F79" i="13"/>
  <c r="F78" i="13"/>
  <c r="F77" i="13"/>
  <c r="F76" i="13"/>
  <c r="F75" i="13"/>
  <c r="F80" i="13" s="1"/>
  <c r="F73" i="13"/>
  <c r="F72" i="13"/>
  <c r="F71" i="13"/>
  <c r="F70" i="13"/>
  <c r="F69" i="13"/>
  <c r="F68" i="13"/>
  <c r="F67" i="13"/>
  <c r="F66" i="13"/>
  <c r="F74" i="13" s="1"/>
  <c r="F63" i="13"/>
  <c r="F62" i="13"/>
  <c r="F61" i="13"/>
  <c r="F60" i="13"/>
  <c r="F64" i="13" s="1"/>
  <c r="F58" i="13"/>
  <c r="F57" i="13"/>
  <c r="F56" i="13"/>
  <c r="F55" i="13"/>
  <c r="F54" i="13"/>
  <c r="F53" i="13"/>
  <c r="F52" i="13"/>
  <c r="F59" i="13" s="1"/>
  <c r="F50" i="13"/>
  <c r="F49" i="13"/>
  <c r="F48" i="13"/>
  <c r="F47" i="13"/>
  <c r="F46" i="13"/>
  <c r="F45" i="13"/>
  <c r="F44" i="13"/>
  <c r="F51" i="13" s="1"/>
  <c r="F42" i="13"/>
  <c r="F41" i="13"/>
  <c r="F40" i="13"/>
  <c r="F39" i="13"/>
  <c r="F38" i="13"/>
  <c r="F37" i="13"/>
  <c r="F36" i="13"/>
  <c r="F43" i="13" s="1"/>
  <c r="F34" i="13"/>
  <c r="F33" i="13"/>
  <c r="F32" i="13"/>
  <c r="F31" i="13"/>
  <c r="F30" i="13"/>
  <c r="F29" i="13"/>
  <c r="F35" i="13" s="1"/>
  <c r="F28" i="13"/>
  <c r="F27" i="13"/>
  <c r="F26" i="13"/>
  <c r="F23" i="13"/>
  <c r="F22" i="13"/>
  <c r="F21" i="13"/>
  <c r="F20" i="13"/>
  <c r="F19" i="13"/>
  <c r="F18" i="13"/>
  <c r="F16" i="13"/>
  <c r="F15" i="13"/>
  <c r="F14" i="13"/>
  <c r="F13" i="13"/>
  <c r="F12" i="13"/>
  <c r="F11" i="13"/>
  <c r="F9" i="13"/>
  <c r="F8" i="13"/>
  <c r="F7" i="13"/>
  <c r="F6" i="13"/>
  <c r="F5" i="13"/>
  <c r="F10" i="13" s="1"/>
  <c r="F4" i="13"/>
  <c r="F3" i="13"/>
  <c r="D197" i="13"/>
  <c r="D188" i="13"/>
  <c r="D183" i="13"/>
  <c r="D175" i="13"/>
  <c r="D171" i="13"/>
  <c r="D165" i="13"/>
  <c r="D161" i="13"/>
  <c r="D152" i="13"/>
  <c r="D147" i="13"/>
  <c r="D141" i="13"/>
  <c r="D136" i="13"/>
  <c r="D131" i="13"/>
  <c r="D124" i="13"/>
  <c r="D120" i="13"/>
  <c r="D114" i="13"/>
  <c r="D98" i="13"/>
  <c r="D75" i="13"/>
  <c r="D66" i="13"/>
  <c r="D60" i="13"/>
  <c r="D52" i="13"/>
  <c r="D44" i="13"/>
  <c r="D36" i="13"/>
  <c r="D29" i="13"/>
  <c r="D26" i="13"/>
  <c r="D18" i="13"/>
  <c r="D11" i="13"/>
  <c r="D3" i="13"/>
  <c r="B188" i="13"/>
  <c r="B175" i="13"/>
  <c r="B152" i="13"/>
  <c r="B141" i="13"/>
  <c r="B124" i="13"/>
  <c r="B98" i="13"/>
  <c r="B82" i="13"/>
  <c r="B66" i="13"/>
  <c r="B26" i="13"/>
  <c r="B3" i="13"/>
  <c r="G64" i="13"/>
  <c r="G59" i="13"/>
  <c r="G51" i="13"/>
  <c r="G43" i="13"/>
  <c r="G35" i="13"/>
  <c r="G28" i="13"/>
  <c r="G24" i="13"/>
  <c r="G17" i="13"/>
  <c r="G10" i="13"/>
  <c r="G151" i="13" l="1"/>
  <c r="G187" i="13"/>
  <c r="G202" i="13"/>
  <c r="G174" i="13"/>
  <c r="G140" i="13"/>
  <c r="G81" i="13"/>
  <c r="G65" i="13"/>
  <c r="G25" i="13"/>
  <c r="F24" i="13"/>
  <c r="F17" i="13"/>
  <c r="H3" i="13" l="1"/>
  <c r="B204" i="13" l="1"/>
  <c r="H198" i="13"/>
  <c r="H199" i="13"/>
  <c r="H200" i="13"/>
  <c r="H197" i="13"/>
  <c r="H195" i="13"/>
  <c r="H189" i="13"/>
  <c r="H190" i="13"/>
  <c r="H191" i="13"/>
  <c r="H192" i="13"/>
  <c r="H193" i="13"/>
  <c r="H194" i="13"/>
  <c r="H188" i="13"/>
  <c r="H184" i="13"/>
  <c r="H185" i="13"/>
  <c r="H183" i="13"/>
  <c r="H176" i="13"/>
  <c r="H177" i="13"/>
  <c r="H178" i="13"/>
  <c r="H179" i="13"/>
  <c r="H180" i="13"/>
  <c r="H181" i="13"/>
  <c r="H175" i="13"/>
  <c r="H172" i="13"/>
  <c r="H171" i="13"/>
  <c r="H173" i="13" s="1"/>
  <c r="H165" i="13"/>
  <c r="H166" i="13"/>
  <c r="H167" i="13"/>
  <c r="H168" i="13"/>
  <c r="H169" i="13"/>
  <c r="H162" i="13"/>
  <c r="H163" i="13"/>
  <c r="H161" i="13"/>
  <c r="H152" i="13"/>
  <c r="H153" i="13"/>
  <c r="H154" i="13"/>
  <c r="H155" i="13"/>
  <c r="H156" i="13"/>
  <c r="H157" i="13"/>
  <c r="H158" i="13"/>
  <c r="H159" i="13"/>
  <c r="H148" i="13"/>
  <c r="H149" i="13"/>
  <c r="H147" i="13"/>
  <c r="H142" i="13"/>
  <c r="H143" i="13"/>
  <c r="H144" i="13"/>
  <c r="H145" i="13"/>
  <c r="H141" i="13"/>
  <c r="H137" i="13"/>
  <c r="H138" i="13"/>
  <c r="H136" i="13"/>
  <c r="H132" i="13"/>
  <c r="H133" i="13"/>
  <c r="H134" i="13"/>
  <c r="H131" i="13"/>
  <c r="H125" i="13"/>
  <c r="H126" i="13"/>
  <c r="H127" i="13"/>
  <c r="H128" i="13"/>
  <c r="H129" i="13"/>
  <c r="H124" i="13"/>
  <c r="H121" i="13"/>
  <c r="H120" i="13"/>
  <c r="H115" i="13"/>
  <c r="H116" i="13"/>
  <c r="H117" i="13"/>
  <c r="H118" i="13"/>
  <c r="H114" i="13"/>
  <c r="H112" i="13"/>
  <c r="H99" i="13"/>
  <c r="H100" i="13"/>
  <c r="H101" i="13"/>
  <c r="H102" i="13"/>
  <c r="H103" i="13"/>
  <c r="H104" i="13"/>
  <c r="H105" i="13"/>
  <c r="H106" i="13"/>
  <c r="H107" i="13"/>
  <c r="H108" i="13"/>
  <c r="H109" i="13"/>
  <c r="H110" i="13"/>
  <c r="H111" i="13"/>
  <c r="H98" i="13"/>
  <c r="H93" i="13"/>
  <c r="H94" i="13"/>
  <c r="H95" i="13"/>
  <c r="H92" i="13"/>
  <c r="H83" i="13"/>
  <c r="H84" i="13"/>
  <c r="H85" i="13"/>
  <c r="H86" i="13"/>
  <c r="H87" i="13"/>
  <c r="H88" i="13"/>
  <c r="H89" i="13"/>
  <c r="H90" i="13"/>
  <c r="H82" i="13"/>
  <c r="H76" i="13"/>
  <c r="H77" i="13"/>
  <c r="H78" i="13"/>
  <c r="H79" i="13"/>
  <c r="H75" i="13"/>
  <c r="H67" i="13"/>
  <c r="H68" i="13"/>
  <c r="H69" i="13"/>
  <c r="H70" i="13"/>
  <c r="H71" i="13"/>
  <c r="H72" i="13"/>
  <c r="H73" i="13"/>
  <c r="H66" i="13"/>
  <c r="H61" i="13"/>
  <c r="H62" i="13"/>
  <c r="H63" i="13"/>
  <c r="H60" i="13"/>
  <c r="H53" i="13"/>
  <c r="H54" i="13"/>
  <c r="H55" i="13"/>
  <c r="H56" i="13"/>
  <c r="H57" i="13"/>
  <c r="H58" i="13"/>
  <c r="H52" i="13"/>
  <c r="H45" i="13"/>
  <c r="H46" i="13"/>
  <c r="H47" i="13"/>
  <c r="H48" i="13"/>
  <c r="H49" i="13"/>
  <c r="H50" i="13"/>
  <c r="H44" i="13"/>
  <c r="H37" i="13"/>
  <c r="H38" i="13"/>
  <c r="H39" i="13"/>
  <c r="H40" i="13"/>
  <c r="H41" i="13"/>
  <c r="H42" i="13"/>
  <c r="H36" i="13"/>
  <c r="H30" i="13"/>
  <c r="H31" i="13"/>
  <c r="H32" i="13"/>
  <c r="H33" i="13"/>
  <c r="H34" i="13"/>
  <c r="H29" i="13"/>
  <c r="H27" i="13"/>
  <c r="H26" i="13"/>
  <c r="H19" i="13"/>
  <c r="H20" i="13"/>
  <c r="H21" i="13"/>
  <c r="H22" i="13"/>
  <c r="H23" i="13"/>
  <c r="H18" i="13"/>
  <c r="H12" i="13"/>
  <c r="H13" i="13"/>
  <c r="H14" i="13"/>
  <c r="H15" i="13"/>
  <c r="H16" i="13"/>
  <c r="H11" i="13"/>
  <c r="H4" i="13"/>
  <c r="H5" i="13"/>
  <c r="H6" i="13"/>
  <c r="H7" i="13"/>
  <c r="H8" i="13"/>
  <c r="H9" i="13"/>
  <c r="H164" i="13" l="1"/>
  <c r="H186" i="13"/>
  <c r="H201" i="13"/>
  <c r="H139" i="13"/>
  <c r="H96" i="13"/>
  <c r="H28" i="13"/>
  <c r="H10" i="13"/>
  <c r="H196" i="13"/>
  <c r="H182" i="13"/>
  <c r="H170" i="13"/>
  <c r="H160" i="13"/>
  <c r="H150" i="13"/>
  <c r="H146" i="13"/>
  <c r="H135" i="13"/>
  <c r="H130" i="13"/>
  <c r="H119" i="13"/>
  <c r="H113" i="13"/>
  <c r="H122" i="13"/>
  <c r="H91" i="13"/>
  <c r="H97" i="13" s="1"/>
  <c r="H74" i="13"/>
  <c r="H80" i="13"/>
  <c r="H35" i="13"/>
  <c r="H64" i="13"/>
  <c r="H59" i="13"/>
  <c r="H51" i="13"/>
  <c r="H43" i="13"/>
  <c r="H24" i="13"/>
  <c r="H17" i="13"/>
  <c r="H187" i="13" l="1"/>
  <c r="H174" i="13"/>
  <c r="H140" i="13"/>
  <c r="H81" i="13"/>
  <c r="H65" i="13"/>
  <c r="H202" i="13"/>
  <c r="H123" i="13"/>
  <c r="H151" i="13"/>
  <c r="H25" i="13"/>
  <c r="H203" i="13" l="1"/>
  <c r="G123" i="13"/>
  <c r="G203" i="13" s="1"/>
</calcChain>
</file>

<file path=xl/sharedStrings.xml><?xml version="1.0" encoding="utf-8"?>
<sst xmlns="http://schemas.openxmlformats.org/spreadsheetml/2006/main" count="303" uniqueCount="256">
  <si>
    <t>الغايـة</t>
  </si>
  <si>
    <t>النطاق والبُنية</t>
  </si>
  <si>
    <t>التكرّر</t>
  </si>
  <si>
    <t>إدارة لوحة النتائج</t>
  </si>
  <si>
    <t>استبيان مجموعة الامتثال لمكافحة الجرائم المالية في منطقة الشرق الأوسط وشمال أفريقيا</t>
  </si>
  <si>
    <t>المجـــال</t>
  </si>
  <si>
    <t>وزن المحرّك الموجّه</t>
  </si>
  <si>
    <t>العامل المؤثر</t>
  </si>
  <si>
    <t>وزن العامل المؤثر</t>
  </si>
  <si>
    <t>العامل المؤثر الفرعي</t>
  </si>
  <si>
    <t>وزن العامل المؤثر الفرعي</t>
  </si>
  <si>
    <t>النتيجة المرجّحة</t>
  </si>
  <si>
    <t>تبرير التصنيف والإشارة إلى الوثائق الداعمة</t>
  </si>
  <si>
    <t>الإجراءات اللازمة لتعزيز الضوابط</t>
  </si>
  <si>
    <t xml:space="preserve">تصنيف التحكّم 
(۰ – ٥)
</t>
  </si>
  <si>
    <t>الحوكمة والمساءلة</t>
  </si>
  <si>
    <t>مسؤول الخصوصية وحماية البيانات</t>
  </si>
  <si>
    <t>الرقابة من قِبل مجلس الإدارة</t>
  </si>
  <si>
    <t>مناصرو الخصوصية وحماية البيانات</t>
  </si>
  <si>
    <t xml:space="preserve">يتمّ نشر تفاصيل الاتصال بمسؤول الخصوصية وحماية البيانات على موقع البنك الالكتروني (حيثما تطلب ذلك السُلطات التنظيمية.) </t>
  </si>
  <si>
    <t xml:space="preserve">يُزوَّد مسؤول الخصوصية وحماية البيانات  بالموارد اللازمة للقيام بمهامه/مهامها. </t>
  </si>
  <si>
    <t>مجموع نقاط العامل المؤثر</t>
  </si>
  <si>
    <t>الرئيس التنفيذي مسؤول عن ضمان  تنفيذ برنامج الخصوصية وحماية البيانات باتّساق مع خطوط واضحة للسلطة.</t>
  </si>
  <si>
    <t>يحرص أعضاء مجلس الإدارة على مراقبة برنامج الخصوصية وحماية البيانات.</t>
  </si>
  <si>
    <t>يتلقّى المجلس تقارير حول تنفيذ برنامج الخصوصية وحماية البيانات بشكل منتظم.</t>
  </si>
  <si>
    <t xml:space="preserve">يتلقّى المجلس المعلومات الإدارية المناسبة التي تسمح له بممارسة رقابة فعّالة على البرنامج. </t>
  </si>
  <si>
    <t>يكون المجلس والإدارة العُليا على دراية بالقوانين والأنظمة المعمول بها وأيضًا بالممارسات الريادية فيما يتعلّق بالخصوصية وحماية البيانات.</t>
  </si>
  <si>
    <t>تشكّل الخصوصية وحماية البيانات بندًا منتظمًا على جدول اجتماع مجلس الإدارة.</t>
  </si>
  <si>
    <t>يُحدّد البنك الأفراد المسؤولين عن الخصوصية وحماية البيانات في كل وحدة عمل، أي  مناصرين للخصوصية وحماية البيانات في كل وظيفة.</t>
  </si>
  <si>
    <t>تعبّر المسمّيات الوظيفية لِمناصري الخصوصية وحماية البيانات عن أدوارهم المرتبطة بالبرنامج بوضوح.</t>
  </si>
  <si>
    <t xml:space="preserve">تتضمّن أدوار ومسؤوليات مناصري الخصوصية وحماية البيانات رفع مستوى الوعي بالخصوصية وحماية البيانات في وظيفة كل منهم. </t>
  </si>
  <si>
    <t>مجموع نقاط المحرّك الموجّه</t>
  </si>
  <si>
    <t>السياسات الحاكمة</t>
  </si>
  <si>
    <t>إشعار الخصوصية</t>
  </si>
  <si>
    <t>الموافقات</t>
  </si>
  <si>
    <t>استخدام البيانات / تحديد الغاية</t>
  </si>
  <si>
    <t>التسويق</t>
  </si>
  <si>
    <t>الموظفون</t>
  </si>
  <si>
    <t>سياسات، إجراءات وإشعارات الخصوصية</t>
  </si>
  <si>
    <t>يحافظ البنك على سياسة الخصوصية وحماية البيانات التي تتوافق كلّيًا مع المتطلّبات التنظيمية المعمول بها.</t>
  </si>
  <si>
    <t xml:space="preserve">يؤمّن البنك إشعار خصوصية البيانات في كل الأوقات التي يتم خلالها جمع البيانات الشخصية. </t>
  </si>
  <si>
    <t>لدى البنك عملية تضمن كتابة جميع إشعارات الخصوصية بلغةٍ واضحة ومُتاحة بشكل يسهّل الوصول إليها.</t>
  </si>
  <si>
    <t>لدى البنك عملية لتحديد أي حالات يتم فيها جمع البيانات الشخصية بواسطة أطراف ثالثة.</t>
  </si>
  <si>
    <t>لدى البنك عملية تضمن أنه قد تم تزويد جميع الأشخاص، الذين جُمعت بياناتهم بواسطة أطراف ثالثة، بإشعار خصوصية ملائم.</t>
  </si>
  <si>
    <t xml:space="preserve">لدى البنك عملية لتقييم ممارسات الأطراف الثالثة فيما يتعلق بالخصوصية وحماية البيانات قبل استلام أي بيانات شخصية من أطراف مماثلة. </t>
  </si>
  <si>
    <t>يحافظ البنك على عملية الاعتراض على الموافقة – ما يسمح للأشخاص المعنيين بالبيانات بِسحب موافقتهم.</t>
  </si>
  <si>
    <t xml:space="preserve">لدى البنك عملية للتحقق من الموافقة في إشعارات الخصوصية وللتأكّد أن إشعارات الخصوصية تحدّد أي إجراء يستخدم الموافقة كأساس له، والحق بسحب الموافقة وعواقب القيام بهذا العمل. </t>
  </si>
  <si>
    <t xml:space="preserve">يحافظ البنك على آلية إشعار بسحب الموافقة – وحيث يتم تحويل المعلومات الشخصية إلى أطراف أخرى بناءً على الموافقة، ينبغي إعلام تلك الأطراف في حال تم سحب الموافقة. </t>
  </si>
  <si>
    <t xml:space="preserve">لدى البنك عملية تضمن تسجيل الموافقة وإمكانية ربطها بالمعني بالبيانات في نشاط المعالجة. </t>
  </si>
  <si>
    <t xml:space="preserve">لدى البنك عملية لِوقف المعالجة وحذف البيانات الشخصية عندما يتم سحب الموافقة. </t>
  </si>
  <si>
    <t>لدى البنك عملية لتحديد كافة نقاط جمع البيانات الشخصية.</t>
  </si>
  <si>
    <t xml:space="preserve">لدى البنك عملية للتحقّق من نقاط جمع البيانات والتأكّد أن نطاق البيانات الشخصية التي تم جمعها يقتصر على ما هو ضروري. </t>
  </si>
  <si>
    <t xml:space="preserve">يحافظ البنك على سياسة تضمن أن يتم استخدام البيانات فقط للغرض الذي جُمعت من أجله. </t>
  </si>
  <si>
    <t xml:space="preserve">لدى البنك إجراءات/سياسات تحكُم جمع واستخدام  البيانات الشخصية الحساسة (بما فيها البيو مترية). </t>
  </si>
  <si>
    <t>لدى البنك إجراءات/سياسات تحكُم جمع واستخدام بيانات الأطفال والقاصرين الشخصية.</t>
  </si>
  <si>
    <t>لدى البنك إجراءات/سياسات لدمج خصوصية البيانات في ممارسات التسويق المباشر.</t>
  </si>
  <si>
    <t>لدى البنك إجراءات/سياسات لدمج خصوصية البيانات في ممارسات التسويق عبر البريد الالكتروني.</t>
  </si>
  <si>
    <t>لدى البنك إجراءات/سياسات لدمج خصوصية البيانات في ممارسات التسويق عبر الهاتف.</t>
  </si>
  <si>
    <t>لدى البنك إجراءات/سياسات لدمج خصوصية البيانات في الإعلانات الرقمية (مثلا عبر الانترنت)</t>
  </si>
  <si>
    <t>لدى البنك إجراءات/سياسات لدمج خصوصية البيانات في استخدامات المؤسسة لوسائل التواصل الاجتماعي.</t>
  </si>
  <si>
    <t xml:space="preserve">يحتفظ البنك بقائمة تشتمل على جميع المعنيين بالبيانات الذين اعترضوا على تلقّي أي نوع من أنواع التسويق المباشر. </t>
  </si>
  <si>
    <t>يحتفظ البنك بإشعار خصوصية الموظفين الذي يتوافق كلّيا مع المتطلبات التنظيمية المعمول بها.</t>
  </si>
  <si>
    <t>لدى البنك إجراءات/سياسات لدمج إشعار الخصوصية  في ممارسات مراقبة الموظفين.</t>
  </si>
  <si>
    <t xml:space="preserve">لدى البنك عملية تضمن أن الموظفين على عِلم باحتمال خضوع أنشطتهم على أجهزة البنك للمراقبة. </t>
  </si>
  <si>
    <t>تقييمات تأثير الخصوصية</t>
  </si>
  <si>
    <t xml:space="preserve">حيث لم يتم تحديد أساس قانوني للمعالجة، أوقف البنك نشاط المعالجة وقام بحذف أي بيانات شخصية مرتبطة به. </t>
  </si>
  <si>
    <t xml:space="preserve">حيث يستخدم البنك المصلحة المشروعة كأساس للمعالجة،  ينعكس ذلك في إشعارات الخصوصية الخاصة به. </t>
  </si>
  <si>
    <t>تساعد تقييمات تأثير الخصوصية لدى البنك على تحديد كل من المخاطر الكامنة والمخاطر المتبقيّة بوضوح (بعد تنفيذ الضوابط الملائمة).</t>
  </si>
  <si>
    <t xml:space="preserve">يحافظ البنك على عملية تتبّع ومعالجة مشاكل حماية البيانات التي تمّ تحديدها أثناء إجراء تقييمات تأثير الخصوصية. </t>
  </si>
  <si>
    <t>التدابيـر المناسبــة</t>
  </si>
  <si>
    <t>يحافظ البنك على سياسة الاستخدام المقبول لموارد المعلومات.</t>
  </si>
  <si>
    <t xml:space="preserve">يقوم البنك بدمج خصوصية البيانات في خطط استمرارية الأعمال. </t>
  </si>
  <si>
    <t xml:space="preserve">يحافظ البنك على سياسة تصنيف البيانات. </t>
  </si>
  <si>
    <t xml:space="preserve">لدى البنك عملية لإجراء مراجعة مستمرة لسياسات أمن المعلومات وتدابير لتحديد مجالات للتحسين. </t>
  </si>
  <si>
    <t xml:space="preserve">لدى البنك عملية لإجراء اختبار الاختراق و/أو أعمال التصيّد الإلكتروني للتحقّق من متانة التدابير الأمنية الموضوعة. </t>
  </si>
  <si>
    <t>حقوق المعني بالبيانات</t>
  </si>
  <si>
    <t xml:space="preserve">
سياسات وإجراءات</t>
  </si>
  <si>
    <t>البنية التحتية وبناء القدرات</t>
  </si>
  <si>
    <t>أطراف ثالثة</t>
  </si>
  <si>
    <t>توفّر برامج التدريب لدى البنك توعية أساسية بحقوق المعني بالبيانات.</t>
  </si>
  <si>
    <t>يشرح إشعار الخصوصية لدى البنك بشكل فعّال حقوق المعني بالبيانات (حسب الاقتضاء) بما في ذلك تعليمات واضحة حول كيفية ممارستها.</t>
  </si>
  <si>
    <t>لدى البنك عملية لتحديد كل حالات اتخّاذ القرار بالشكل الآلي.</t>
  </si>
  <si>
    <t>يحافظ  البنك على إجراءات الاستجابة لطلبات نقل البيانات ضمن الأطر الزمنية التنظيمية المعمول بها.</t>
  </si>
  <si>
    <t>يحافظ البنك على إجراءات الاستجابة لطلبات و/أو تزويد الأفراد بآلية تمكنّهم من تحديث أو تصحيح بياناتهم الشخصية ضمن الأطر الزمنية التنظيمية المعمول بها.</t>
  </si>
  <si>
    <t>يستخدم البنك أدوات الخدمة الذاتية لتحديث المعلومات – حيث يمكن ذلك – لتمكين المستخدمين من تحديث بياناتهم الخاصة.</t>
  </si>
  <si>
    <t>لدى البنك إجراءات الاستجابة لطلبات الوصول إلى المعلومات الشخصية ضمن الأطر الزمنية التنظيمية المعمول بها.</t>
  </si>
  <si>
    <t xml:space="preserve">لدى البنك إجراءات لمعالجة شكاوى المعنيين بالبيانات. </t>
  </si>
  <si>
    <t>معالجو البيانات</t>
  </si>
  <si>
    <t>العناية الواجبة</t>
  </si>
  <si>
    <t>بنود تعاقديـة</t>
  </si>
  <si>
    <t>مراجعات متواصلة</t>
  </si>
  <si>
    <t xml:space="preserve">يُجري البنك مراجعة للاتفاقيات مع الأطراف الثالثة التي تعالج البيانات نيابة عنه لضمان الالتزام بالمتطلّبات التنظيمية المعمول بها. </t>
  </si>
  <si>
    <t xml:space="preserve">تكفل اتفاقيات البنك مع معالجي البيانات أن تتضمّن الاتفاقية أحكامًا تعاقديّة يتحمّل بموجبها المعالج مسؤولية أعمال أي معالج فرعي. </t>
  </si>
  <si>
    <t xml:space="preserve">تكفل اتفاقيات البنك مع معالجي البيانات أن لا يُشرك المعالج أي معالج فرعي إلا بعد الحصول على موافقة صريحة من البنك. </t>
  </si>
  <si>
    <t xml:space="preserve">لدى البنك عملية تضمن التعريف عن أي معالجين فرعيين في الاتفاقية المبرمة بين البنك والمعالج.  </t>
  </si>
  <si>
    <t xml:space="preserve">يحتفظ البنك بقائمة جرد لجميع الأطراف الثالثة التي تقوم بمعالجة البيانات بالنيابة عنه. </t>
  </si>
  <si>
    <t xml:space="preserve">يُجري البنك العناية الواجبة حول خصوصية البيانات والوضع الأمني للمعالجين المحتملين والموجودين. </t>
  </si>
  <si>
    <t>بنود تعاقديّة</t>
  </si>
  <si>
    <t>يحتفظ البنك بقائمة جرد لجميع الأطراف الثالثة التي تتلقّى بيانات شخصية من البنك.</t>
  </si>
  <si>
    <t>يحتفظ البنك بقائمة مراجعة العناية الواجبة لمشاركة البيانات والتي تهدف إلى تقييم أنواع البيانات الشخصية المتبادلة، أحجامها، خلفية الطرف الثالث وقدراته الخ... والضمانات التي سيقدّمها إلى البنك.</t>
  </si>
  <si>
    <t>التدريــب والتوعيــة</t>
  </si>
  <si>
    <t>تدريـب مستمـر</t>
  </si>
  <si>
    <t>التعيينات الجديدة</t>
  </si>
  <si>
    <t>التواصل والوضوح</t>
  </si>
  <si>
    <t>الإبلاغ عن الخروقات</t>
  </si>
  <si>
    <t>توضًح سياسة الإبلاغ عن الخروقات على وجه التحديد واجب الإبلاغ عن الخرق المذكور للخصوصية وحماية البيانات.</t>
  </si>
  <si>
    <t xml:space="preserve">لدى البنك عملية تضمن إعلام جميع الموظفين بسياسة الإبلاغ عن الخروقات. </t>
  </si>
  <si>
    <t xml:space="preserve">لدى البنك إجراءات لإيصال برنامجه إلى جميع موظّفيه بطريقة يسهل الوصول إليها (مثلاً من خلال الشبكة الداخلية) </t>
  </si>
  <si>
    <t>هناك إجراء لتزويد الموظّفين بإرشادات خطّية حول البرنامج.</t>
  </si>
  <si>
    <t>هناك إجراء يضمن نشر التعميمات المتواصلة عبر البنك حول تطورات الخصوصية وحماية البيانات مثل القوانين الجديدة وإجراءات الإنفاذ وتطورات أفضل الممارسات.</t>
  </si>
  <si>
    <t xml:space="preserve">يتعين على جميع الموظفين الإقرار والموافقة على الالتزام بسياسات الخصوصية وحماية البيانات. </t>
  </si>
  <si>
    <t>يُصدر البنك نشرة إخبارية خاصة بالخصوصية أو يدمج الخصوصية في الاتصالات المؤسّسية القائمة.</t>
  </si>
  <si>
    <t>نهاية فترة الاختبار مشروطة باستكمال التدريب التعريفي.</t>
  </si>
  <si>
    <t xml:space="preserve">لدى البنك عملية تضمن الاحتفاظ بسجلّ تدريبي لكافة الموظفين الذين خضعوا للتدريب. </t>
  </si>
  <si>
    <t>ينظّم البنك دورات تنشيطية وبشكل خاص عند حدوث تطورات في القانون أو التوجيه.</t>
  </si>
  <si>
    <t xml:space="preserve">يقدّم البنك تدريبًا يستهدف الخصوصية ويعكس محتوى وظيفيًا محدّدًا. </t>
  </si>
  <si>
    <t>يتم إبلاغ نتائج التدريب إلى مجلس الإدارة/ لجنة المجلس.</t>
  </si>
  <si>
    <t>سياسات وإجراءات</t>
  </si>
  <si>
    <t>إشعارات</t>
  </si>
  <si>
    <t>يحتفظ البنك بقائمة جرد لمتطلّبات إشعار الخرق عبر البلدان التي يجري البنك فيها أعماله التجارية (حسب الاقتضاء).</t>
  </si>
  <si>
    <t>يُحافظ البنك على خطة استجابة لِخرق البيانات، موثقة وشاملة.</t>
  </si>
  <si>
    <t xml:space="preserve">لدى البنك فريق عمل لإدارة سجل الحوادث والتنسيق مع الفِرق الأخرى ومع مسؤول الخصوصية وحماية البيانات فيما يتعلّق بهذه الحوادث. </t>
  </si>
  <si>
    <t>يكفلُ البنك أن تشمل جميع عقود معالجة البيانات بند إشعار بالخرق – مع جداول زمنية محدّدة بدلاً من عبارة " دون تأخير لا داعي له".</t>
  </si>
  <si>
    <t xml:space="preserve">يحتفظ البنك بعملية لمراجعة سجل الحوادث من أجل تحديد الأنماط والدروس المُستفادة – بما في ذلك التكرار ومناطق الضعف/تحسين العملية وتطبيق الدروس المُستفادة. </t>
  </si>
  <si>
    <t xml:space="preserve">يحافظ البنك على عملية رفع التقارير حول أي حادث يتعلّق بخصوصية البيانات/مقاييس الخرق إلى الإدارة العُليا ومجلس الإدارة (على سبيل المثال، طبيعة الخرق، المخاطر، السبب الجذري) </t>
  </si>
  <si>
    <t>مراقبة وتحقّـق بشكل متواصل</t>
  </si>
  <si>
    <t>مراجعة وتحسيــن بشكل متواصل</t>
  </si>
  <si>
    <t>عمليات تدقيـق مستقلّة</t>
  </si>
  <si>
    <t xml:space="preserve">يُجري البنك تقييمات ذاتية لبرنامج الخصوصية وحماية البيانات. </t>
  </si>
  <si>
    <t>يقوم البنك بعملية تتبّع للتطوّرات التنظيمية.</t>
  </si>
  <si>
    <t>يقوم البنك بعملية تتبّع لتطوّر أفضل الممارسات.</t>
  </si>
  <si>
    <t>يستخدم البنك مؤشرات مخاطر رئيسية/مؤشرات أداء رئيسية محدّدة لتشجيع وقياس التقدم المُحرز في تحسين البرنامج وتطبيقه (على سبيل المثال؛ عدد انتهاكات البيانات، تقييمات تأثير الخصوصية المُنجزة، قضايا الخصوصية التي قام المناصرون بتصعيدها، معدّلات إنجاز تدريبات الخصوصية وحماية البيانات، نتائج تمارين الخرق الوهمية)</t>
  </si>
  <si>
    <t>يحتفظ البنك بوثائق خاصة بنتائج المراقبة والمراجعات التي أجرِيت كدليل لإثبات الامتثال و/أو المساءلة.</t>
  </si>
  <si>
    <t>يُجري البنك عمليات تدقيق داخلية مستقلّة على برنامج الخصوصية وحماية البيانات.</t>
  </si>
  <si>
    <t>يتضمن ميثاق التدقيق الداخلي على وجه التحديد برنامج الخصوصية وحماية البيانات.</t>
  </si>
  <si>
    <t xml:space="preserve">تتضمن عملية التدقيق لدى البنك تمرينًا سريعًا على خرق البيانات أو تحقيقًا لاختبار معالجة الخرق وعمليات الاستجابة. </t>
  </si>
  <si>
    <t>يوظّف البنك طرفًا ثالثًا للقيام بعمليات التدقيق/التقييمات.</t>
  </si>
  <si>
    <t>استبيان مجموعة الامتثال لمكافحة الجرائم المالية في منطقة الشرق الأوسط وشمال أفريقيا - تقييم</t>
  </si>
  <si>
    <t xml:space="preserve">استبيان مجموعة الامتثال لمكافحة الجرائم المالية في منطقة الشرق الأوسط وشمال أفريقيا - المقدمة </t>
  </si>
  <si>
    <t xml:space="preserve">استبيان مجموعة الامتثال لمكافحة الجرائم المالية في منطقة الشرق الأوسط وشمال أفريقيا - جدول المحتويات </t>
  </si>
  <si>
    <t>مقدّمـــة</t>
  </si>
  <si>
    <t>التصنيـف</t>
  </si>
  <si>
    <t>مجالات تقييم الخصوصية وحماية البيانات</t>
  </si>
  <si>
    <t>الغايـــة</t>
  </si>
  <si>
    <t>النطـاق والبنيــة</t>
  </si>
  <si>
    <t>التكـرّر</t>
  </si>
  <si>
    <t>معالجـو البيانات</t>
  </si>
  <si>
    <t>التدريب والتوعية</t>
  </si>
  <si>
    <t>إدارة الخرق</t>
  </si>
  <si>
    <t>المراقبة والتحقّق بشكل متواصل</t>
  </si>
  <si>
    <t xml:space="preserve">ينبغي مراجعة وتحديث استبيان تقييم فعالية وكفاءة برنامج الخصوصية وحماية البيانات العام سنويا على أقل تقدير إذ قد تتطوّر تدريجيًا مخاطر الخصوصية وحماية البيانات الداخلية والخارجية. من الممكن أن تنجم المراجعات عن تطورات قانونية أو تنظيمية جديدة. </t>
  </si>
  <si>
    <t>درجـــات تصنيـف التحكّم</t>
  </si>
  <si>
    <t>مُحكــم</t>
  </si>
  <si>
    <t>بحاجـة إلى تحسين</t>
  </si>
  <si>
    <t>مُرضي</t>
  </si>
  <si>
    <t>مُحكَــم</t>
  </si>
  <si>
    <t>مُرضي هامشيّا</t>
  </si>
  <si>
    <t xml:space="preserve">الإدارة ملتزمة وتستخدم الممارسات الرائدة في القطاع لتحديد وتخفيف المخاطر بشكل استباقي. يمكن وصف عمليات إدارة الامتثال بأنها فعالة كلّيًا، رسمية ومدعومة جيّدا، وبالتالي تقلّل من احتمالية الخسارة الماديّة و/أو الدعاية السلبية بسبب التعرّض للمخاطر. </t>
  </si>
  <si>
    <t>مُرضـي</t>
  </si>
  <si>
    <t>مُرضي هامشيًا</t>
  </si>
  <si>
    <t>بحاجة إلى تحسين</t>
  </si>
  <si>
    <t xml:space="preserve">ممارسات وإجراءات التشغيل مقبولة بالحد الأدنى. الفرص مُتاحة من أجل تعزيز برنامج الامتثال ومعالجة الثغرات التي تمّ تحديدها لتقليل التعرّض للخسارة المادّية و/أو الدعاية السلبية. </t>
  </si>
  <si>
    <t>ضعيف</t>
  </si>
  <si>
    <t>ممارسات وإجراءات التشغيل مُرضية تمامًا. تُعتبر الأنظمة والرقابة الإدارية سريعة الاستجابة وقادرة على تحديد ومعالجة الثغرات في الوقت المناسب، وبلك تقلّل التعرّض للخسارة المادية و/أو الدعاية السلبية.</t>
  </si>
  <si>
    <t xml:space="preserve">توجد أوجه قصور بالإضافة إلى عدم تلبية عدد كبير من المتطلّبات ما يزيد من احتمالية الضرر المالي، والقانوني والإضرار بالسمعة، بما في ذلك الغرامات والعقوبات المدنية. ينبغي على الإدارة اتخاذ الإجراءات التصحيحية الفورية وتطبيق التعزيزات لمعالجة نقاط الضعف التي تمّ تحديدها. </t>
  </si>
  <si>
    <t xml:space="preserve">الممارسات والضوابط القائمة غير فعّالة لتخفيف المخاطر ما يؤدّي إلى احتمالية الضرر المالي والقانوني والإضرار بالسمعة. يجب على الإدارة معالجة وإصلاح نقاط الضعف كأولوية عالية.  </t>
  </si>
  <si>
    <t>تلبية المتطلّبات التنظيمية المتطوّرة وبناء ثقة العمــلاء</t>
  </si>
  <si>
    <t>مكوّنـــات الاستبيـــان</t>
  </si>
  <si>
    <t xml:space="preserve">عيّن البنك مسؤول الخصوصية وحماية البيانات أو قام بتوزيع مسؤوليات على موظفين معيّنين (مثلا، ضمن الإدارة القانونية، الامتثال، إدارة المخاطر)، يُشار إليه فيما بعد كـ "مسؤول الخصوصية وحماية البيانات". </t>
  </si>
  <si>
    <r>
      <t xml:space="preserve">يوضّح المسمّى الوظيفي لمسؤول الخصوصية وحماية البيانات على وجه التحديد الأدوار والمسؤوليات المتعلّقة ببرنامج الخصوصية وحماية البيانات بما في ذلك مراقبة الامتثال المستمر، ضمان الخصوصية </t>
    </r>
    <r>
      <rPr>
        <sz val="18"/>
        <color theme="1"/>
        <rFont val="Arial"/>
        <family val="2"/>
      </rPr>
      <t>في مرحلة التصميم وتبنّي ثقافة الامتثال.</t>
    </r>
  </si>
  <si>
    <t>يرفع مسؤول الخصوصية وحماية البيانات في البنك تقاريره إلى أعلى مستوى إداري.</t>
  </si>
  <si>
    <t>يحتفظ مسؤول الخصوصية وحماية البيانات وأعضاء فريق الخصوصية وحماية البيانات بشهادات خاصة.</t>
  </si>
  <si>
    <t>تتضمّن أدوار ومسؤوليات مناصري الخصوصية وحماية البيانات إستكمال تقييمات تأثير الخصوصية ذات الصلة بوظائفهم.</t>
  </si>
  <si>
    <t>يؤكّد البنك أن إشعارات الخصوصية (على الصعيدين الداخلي والخارجي) تنقل بشكل فعال الغرض من المعالجة فيما يتعلق بكل من أنشطة المعالجة المطبّقة على أولئك الذين يتم توجيه الإشعار إليهم.</t>
  </si>
  <si>
    <t>يحافظ البنك على سياسة الحصول على موافقة المعني بالبيانات بحيثُ تلبّي كافة المتطلّبات التنظيمية.</t>
  </si>
  <si>
    <t xml:space="preserve">طوّر البنك عملية تضمن أنه عندما يتم تنفيذ نشاط معالجة جديد بناءً على الموافقة كأساسٍ قانوني له، ينبغي الحصول على موافقة جديدة.  </t>
  </si>
  <si>
    <r>
      <t>لدى البنك عملية</t>
    </r>
    <r>
      <rPr>
        <sz val="18"/>
        <color theme="1"/>
        <rFont val="Arial"/>
        <family val="2"/>
      </rPr>
      <t xml:space="preserve"> تضمن على أنه في وقت جمع البيانات، يتم تمييز البيانات الشخصية أو تخزينها مع الإشارة إلى الغرض منها.</t>
    </r>
  </si>
  <si>
    <t>لدى البنك نظام يضمن السماح فقط للأفراد الذين هم بحاجة إلى البيانات الشخصية، التي تمّ جمعها للغرض الذي جُمعت من أجله، بالوصول إلى قاعدة البيانات حيث تم حفظها.</t>
  </si>
  <si>
    <t xml:space="preserve">لدى البنك معايير واضحة عن الوقت الذي يجب فيه إستكمال التقييمات. </t>
  </si>
  <si>
    <t xml:space="preserve">يُجري البنك تقييمات تأثير الخصوصية  للتغييرات في البرامج الموجودة، الأنظمة أو العمليات التي قد يكون لها آثار على الخصوصية. </t>
  </si>
  <si>
    <t xml:space="preserve">يحافظ البنك على استراتيجية منــع فقدان البيانات. </t>
  </si>
  <si>
    <t xml:space="preserve">يُجري البنك مراجعات للتدابير الأمنية عند  حدوث تغييرات في الأنظمة أو العمليات أو في طبيعة معالجة البيانات. </t>
  </si>
  <si>
    <t>يقوم البنك بإعداد مراجعات لأفضل ممارسات السوق من وجهة نظر تقنية لكي يضمن أن التدابير الأمنية قائمة وكافية.</t>
  </si>
  <si>
    <t>تشتمل سياسة الخصوصية وحماية البيانات على كافة حقوق المعني بالبيانات القابلة للتطبيق.</t>
  </si>
  <si>
    <t>يشرح إشعار خصوصية موظفّي البنك بشكل فعّال حقوق المعني بالبيانات (حسب الاقتضاء) بما في ذلك تعليمات واضحة حول كيفية ممارستها.</t>
  </si>
  <si>
    <t xml:space="preserve">يحتفظ البنك  بـِ"أسئلة متداولة " للإجابة على استفسارات الأفراد. </t>
  </si>
  <si>
    <t xml:space="preserve">يعيّن البنك أشخاصًا مسؤولين عن استلام طلبات من المعنيين بالبيانات في كل وحدة عمل ذات صلة.  </t>
  </si>
  <si>
    <t>يوفّر البنك تدريبًا مخصّصا للأشخاص المسؤولين عن استلام/معالجة الطلبات من المعنيين بالبيانات حول كيفية التعامل مع طلبات مماثلة.</t>
  </si>
  <si>
    <r>
      <t xml:space="preserve">يُجري البنك عمليات تدقيق على معالجي البيانات الرئيسيين </t>
    </r>
    <r>
      <rPr>
        <sz val="18"/>
        <color theme="1"/>
        <rFont val="Arial"/>
        <family val="2"/>
      </rPr>
      <t>على أساس مخصص لذاك الغرض.</t>
    </r>
  </si>
  <si>
    <t>نقل البيانات ومشاركة البيانات</t>
  </si>
  <si>
    <t xml:space="preserve">لدى البنك عملية تضمن نقل أو مشاركة البيانات بناءً على أسسٍ قانونية بموجب متطلّبات تنظيمية مطبّقة (مثل قبول العميل، موافقة الجهات الرقابية الخ ...) بما في ذلك الوثائق الكاملة. </t>
  </si>
  <si>
    <t xml:space="preserve">يضع البنك بنودًا تعاقديّة موحّدة يجب تطبيقها بشكل متواصل على كافة الترتيبات المتعلقة بمشاركة البيانات. </t>
  </si>
  <si>
    <t>لدى البنك عملية تضمن التزام اتفاقيات مشاركة البيانات بالمتطلبات التنظيمية المعمول بها.</t>
  </si>
  <si>
    <t>يطبّق البنك برنامج تدريب شامل للخصوصية، وحماية وأمن البيانات بحيث  يستهدف جميع موظّفيه.</t>
  </si>
  <si>
    <t xml:space="preserve">هناك إجراء يضمن تحديث التدريب التنشيطي ليعكس  التغييرات في التوجيهات التنظيمية، المخاطر، وتطوّر أفضل الممارسات. </t>
  </si>
  <si>
    <t>يتبع البرامج التدريبية تقييم يتضمّن الحد الأدنى من درجة النجاح.</t>
  </si>
  <si>
    <t xml:space="preserve">تتضمّن سجلاّت المدراء والموظّفين توثيق التدريب الذي تمّ تلقّيه سواء كان تدريبًا تعريفيًا أو تنشيطيًا. </t>
  </si>
  <si>
    <t xml:space="preserve">لدى البنك عملية لضمان حصول جميع الموظفين الجُدد على تدريب شامل للخصوصية وحماية وأمن البيانات كجزءٍ من إعدادهم للوظيفة. </t>
  </si>
  <si>
    <t>هناك تتبع مناسب وتقارير عن تدريب الموظفين الجدد لضمان توافقه مع الإطار الزمني المحدد.</t>
  </si>
  <si>
    <t xml:space="preserve">يحتفظ البنك بسجلّ شامل للخروقات والخروقات المحتملة في سجل حوادث محفوظ بشكل آمن وتُوثّق فيه إجراءات الإصلاح المتّخذة.  </t>
  </si>
  <si>
    <t xml:space="preserve">يُجري البنك تمارين على خروقات وهمية لاختبار عملية إدارة الخروقات وعمل الفريق في ظروف محاكاة "بالذخيرة الحيّة". </t>
  </si>
  <si>
    <t>يقوم البنك بعملية قياس لبرنامج الخصوصية وحماية البيانات الخاص به مقابل أفضل الممارسات المتطوّرة للتحسين.</t>
  </si>
  <si>
    <r>
      <t xml:space="preserve">يحافظ البنك على عملية إجراء </t>
    </r>
    <r>
      <rPr>
        <sz val="18"/>
        <color theme="1"/>
        <rFont val="Arial"/>
        <family val="2"/>
      </rPr>
      <t>تقييمات مخصصة لغرض معيّن بناءً على الأحداث الخارجية مثل الشكاوى/الخروقات.</t>
    </r>
  </si>
  <si>
    <t xml:space="preserve">يقوم البنك بإجراءات للتحقّق من الأسباب الجذرية لشكاوى وقضايا الخصوصية. </t>
  </si>
  <si>
    <t>النتيجة الشاملة لفعالية المراقبة والتصنيف</t>
  </si>
  <si>
    <t xml:space="preserve">يحتفظ البنك بإرشادات ونماذج لتقييمات تأثير الخصوصية. </t>
  </si>
  <si>
    <t>يوفّر البنك التعليم اللازم لأصحاب المصلحة/مناصري الخصوصية للتأكّد من تعرّفهم على الحالات التي تتطلّب استكمال تقييم تأثير الخصوصية ودورهم في استكمال هذ ا التقييم.</t>
  </si>
  <si>
    <t>يحتفظ البنك بتدابير لتشفير البيانات الشخصية.</t>
  </si>
  <si>
    <t>المراجعة والتحقّق</t>
  </si>
  <si>
    <t>يحافظ البنك على سياسات/إجراءات الحفاظ على جودة البيانات.</t>
  </si>
  <si>
    <t>تم تحديث المسمّيات الوظيفية للأشخاص المسؤولين عن استلام/معالجة الطلبات الواردة من المعنيين بالبيانات بحيث تعكس مسؤولياتهم.</t>
  </si>
  <si>
    <t xml:space="preserve">يضمن البنك أن الالتزامات التعاقدية مع متلقّي بيانات من أطراف ثالثة تُلزم هذه الأطراف بحذف بيانات شخصية عندما يطلب البنك منها ذلك. </t>
  </si>
  <si>
    <t xml:space="preserve">وضع البنك بنودًا تعاقديّة موحّدة يتوجب عليه تطبيقها باستمرار على كل الاتفاقيات مع الأطراف الثالثة التي تقوم بمعالجة البيانات نيابة عنه. (على سبيل المثال، أمن المعلومات، طلبات المعنيين بالبيانات، إشعار الخَرق، الرد على استفسارات من قِبل سُلطات حماية البيانات، الموافقة على تعيين معالجين فرعيين، وحقوق التدقيق).   </t>
  </si>
  <si>
    <t xml:space="preserve">قام البنك بتعيين فريق عمل يتولّى مهمة إجراء تقييمات لقائمة مراجعة العناية الواجبة. </t>
  </si>
  <si>
    <t xml:space="preserve">يؤمّن البنك التوعية المناسبة و/أو التدريب المناسب  لِفِرق الاستحصال والشؤون القانونية للتأكّد من فهمهم واحترامهم لمتطلّبات حماية البيانات فيما يختص بإجراء اتفاقيات مشاركة البيانات. </t>
  </si>
  <si>
    <t xml:space="preserve">يحافظ البنك على عملية موثّقة لإشعار المعنيين بالبيانات  بالخروقات في الوقت المناسب – حيث يقتضي ذلك. </t>
  </si>
  <si>
    <t>حماية البيانات</t>
  </si>
  <si>
    <r>
      <t xml:space="preserve"> يُقسم استبيان الخصوصية وحماية البيانات هذا إلى عشرة أقسام. تمّ تجميع الأقسام لتمكين المؤسّسات من إجراء تقييم مستويات المخاطر المتصوّرة، بالإضافة إلى مستوى الامتثال والفعالية التنظيمية في كل قسم أو قسم فرعي، وذلك للتأكد من قيام المؤسسة بعملها بما يتوافق مع المتطلبات التنظيمية للخصوصية وحماية البيانات والممارسات الريادية المطبقة.
يتطلّب الاستبيان تصنيف تحكّم من ۰ – </t>
    </r>
    <r>
      <rPr>
        <sz val="10.8"/>
        <rFont val="Arial"/>
        <family val="2"/>
      </rPr>
      <t>٥</t>
    </r>
    <r>
      <rPr>
        <sz val="14"/>
        <rFont val="Arial"/>
        <family val="2"/>
      </rPr>
      <t xml:space="preserve"> (توضع العلامة في الخانات ذات الصلة). كما يشتمل على مساحة للإجابات الخطّية. يتطلّب الاستبيان أيضًا تقديم تبرير واضح للتصنيف مع الإشارة إلى وثائق داعمة، الاختبار/المراقبة المُنجزَين ، إضافة إلى الإجراءات اللازمة لتقوية المجالات التي تحتاج إلى تحسين.
عند الانتهاء، تعكس النتيجة النهائية مستوى المخاطر الشامل المتصوّر، الامتثال، وفعالية برنامج الخصوصية وحماية البيانات على أنه إمّا: مُحكم، مُرضي، مُرضي بشكل هامشي، بحاجة إلى تحسين، أو ضعيف.  
</t>
    </r>
  </si>
  <si>
    <t xml:space="preserve"> معايير التقييم</t>
  </si>
  <si>
    <t>معايير تقييم المخاطـــر</t>
  </si>
  <si>
    <t>تحديد البيانات</t>
  </si>
  <si>
    <t>تحديد البيانات وطبيعة المعالجة التي تتم عليها وتقييمات تأثير الخصوصية</t>
  </si>
  <si>
    <t>تحديد البيانات وطبيعة المعالجة التي تتم عليها واجراء تقييمات تأثير الخصوصية</t>
  </si>
  <si>
    <t xml:space="preserve">حماية البيانات </t>
  </si>
  <si>
    <t>يحتفظ مسؤول الخصوصية وحماية البيانات بسجِلّ القوانين والأنظمة المعمول بها ويرصد التغييرات في المتطلبات التنظيمية والممارسات الأفضل.</t>
  </si>
  <si>
    <t>تتضمّن أدوار ومسؤوليات مناصري الخصوصية وحماية البيانات تصعيد قضايا الخصوصية وحماية البيانات إلى مسؤول الخصوصية وحماية البيانات.</t>
  </si>
  <si>
    <t xml:space="preserve">يحافظ البنك على مدوّنة قواعد السلوك التي تتضمّن الخصوصية وحماية البيانات وتُلزمُ الموظفين بالتصديق عليها. </t>
  </si>
  <si>
    <t xml:space="preserve">لدى البنك عملية تضمن حصول فريق المبيعات/التسويق على القائمة المذكورة كما يُطلب منهم التحقّق منها قبل إطلاق مواد تسويقية جديدة. </t>
  </si>
  <si>
    <t>لدى البنك عملية تضمن وصول /استلام جميع الموظفين إشعار الخصوصية (مثلا من خلال النشر على الشبكة الداخلية (الانترانت))</t>
  </si>
  <si>
    <t>لدى البنك عملية للإبلاغ عن تحليل تقييم تأثير الخصوصية ونتائجه إلى الجهات الرقابية (حيث يقتضي ذلك).</t>
  </si>
  <si>
    <t xml:space="preserve">قام البنك بتطوير عملية داخلية لإجراء مراجعة دورية لعملية تحديد البيانات وطبيعة المعالجة التي تتم عليها للتأكّد أن المستند ما زال قائمًا ودقيقًا. </t>
  </si>
  <si>
    <t xml:space="preserve">تم تحديد أساس قانوني في إطار عملية تحديد البيانات وطبيعة المعالجة التي تتم عليها لكافة أنشطة المعالجة. </t>
  </si>
  <si>
    <t>يقوم البنك بدمج خصوصية البيانات في سياسة أمن معلومات المؤسسة. (حماية أماكن العمل المادية والأصول الثابتة).</t>
  </si>
  <si>
    <r>
      <t xml:space="preserve">يحتفظ البنك بشهادة أمنية (مثل تلك الصادرة عن المنظمة الدولية لتوحيد المقاييس) </t>
    </r>
    <r>
      <rPr>
        <sz val="18"/>
        <color theme="1"/>
        <rFont val="Calibri"/>
        <family val="2"/>
        <scheme val="minor"/>
      </rPr>
      <t>ISO</t>
    </r>
  </si>
  <si>
    <t>يحافظ البنك على إجراءات تسمح للعملاء بالاعتراض على اتخاذ قرار بشأنهم بالشكل الآلي ضمن الأطر الزمنية التنظيمية المعمول بها.</t>
  </si>
  <si>
    <t>يحافظ البنك على إجراءات الاستجابة لطلبات محوِ البيانات ضمن الأطر الزمنية التنظيمية المعمول بها.</t>
  </si>
  <si>
    <t>يحافظ البنك  على إجراءات الاستجابة لطلبات وقف، تقييد أو الاعتراض على المعالجة ضمن الأطر الزمنية التنظيمية المعمول بها.</t>
  </si>
  <si>
    <t>عند الاضطلاع بدوره كمسؤول عن البيانات (Data Controller )، يطبّق البنك إجراءً معيّنًا للتأكّد من أنه إذا تم تصحيح أو محوِ أية بيانات، نتيجة لممارسة المعني بالبيانات حقّه في طلب التصحيح أو المحو، ينبغي عند ذاك إعلام أي متلقٍّ تمّ الكشف عن   البيانات له بهذا التغيير، ما لم يكن الأمر مستحيلاً أو لا يمكن تحقيقه، حسب مقتضى الحال.</t>
  </si>
  <si>
    <t>يؤمّن البنك التوعية الملائمة و/أو التدريب لِفرق الشؤون القانونية  وادارة اللوازم للتأكّد من فهمِهم لمتطلّبات حماية البيانات والتزامهم بها فيما يتعلّق بإجراء اتفاقيات مع أطراف ثالثة.</t>
  </si>
  <si>
    <t xml:space="preserve">يحتفظ البنك بقائمة  لممارسة العناية الواجبة بشأن معالج البيانات والتي تهدف إلى تقييم أنواع البيانات الشخصية المعالَجة، أحجامها، خبرة المعالج وقدراته الخ... والضمانات التي ستؤمَّن للبنك. </t>
  </si>
  <si>
    <t>عيّن البنك فريق عمل يأخذ على عاتقه إجراء تقييم لقائمة العناية الواجبة.</t>
  </si>
  <si>
    <t>لدى البنك عملية لمراجعة العقود الطويلة الأجل لتحديد مخاطرالبيانات الجديدة أو الناشئة.</t>
  </si>
  <si>
    <t>اختبار/مراقبة الخصوصية وحماية البيانات الذي تم انجازه</t>
  </si>
  <si>
    <t>يحافظ البنك على إجراءات/سياسات للتخلص من البيانات الشخصية بشكل آمن.</t>
  </si>
  <si>
    <t>يحتفظ البنك بنظام آلي لتلبية الطلبات التي يقدمه المعنيين بالبيانات لممارسة حقوقهم</t>
  </si>
  <si>
    <t>لدى البنك اجراءات تضمن تطبيق العناية الواجبة لمعالج البيانات فيما يتعلق بأي عملية تعاقد مع طرف ثالث قبل الاختيار النهائي.</t>
  </si>
  <si>
    <t>تشكّل خصوصية البيانات وحماية البيانات الشخصية مصدر اهتمام رئيسي للمؤسّسات والعملاء على حدّ سواء. يتوقّع العملاء من المؤسّسات التعامل مع معلوماتهم الشخصية على أنها خاصة وسرّية،  حماية بياناتهم الخاصة بشكلٍ فعّال واستخدامها فقط لتوفير وتشغيل الخدمات الماليّة ولأغراضٍ أخرى يقتضيها القانون أو النظام. قامت العديد من الجهات الرقابية في منطقة الشرق الأوسط وشمال أفريقيا بإصدار تشريع يتبنّى مبادئ الخصوصية على غرار لائحة حماية البيانات في الاتحّاد الأوروبي  مثل دولة قطر (٢۰۱٦) والبحرين (٢۰۱٨) بينما تعتزم دول أخرى في المنطقة إصدار تشريع مماثل. ومع تطوير قوانين الخصوصية وتزايد توقّعات العملاء، أصبحت أفضل ممارسة امتثال الخصوصية وحماية البيانات ميزة تنافسية ومنطقة تركيز حاسمة لدى مُديري المخاطر.
قامت مجموعة الامتثال لمكافحة الجرائم المالية  في منطقة الشرق الأوسط وشمال أفريقيا بتطوير استبيان  تقييم الخصوصية وحماية البيانات هذا  بهدف تأمين أداة عمليّة تستخدمها المؤسسات عند إجراء التقييم الذاتي لمستوى  امتثالها لمتطلبات أفضل الممارسات في الخصوصية وحماية البيانات وتحديد تحسينات التحكّم، حسب الضرورة، للتخفيف من مخاطر الخصوصية وحماية البيانات عبر المؤسسة. تستند الوثيقة على الممارسات الريادية بالإضافة إلى خبرة لجنة العمل الفنّي في مجموعة الامتثال لمكافحة الجرائم المالية  في منطقة الشرق الأوسط وشمال أفريقيا.</t>
  </si>
  <si>
    <t>تتضمّن أدوار ومسؤوليات مناصري الخصوصية وحماية البيانات تحديث عملية تحديد البيانات وطبيعة المعالجة التي تتم عليها.</t>
  </si>
  <si>
    <t xml:space="preserve">لدى البنك عملية داخلية تضمن اتمام تقييم تأثير الخصوصية عند جمع بيانات جديدة أو عند استخدام بيانات شخصية بأساليب جديدة داخل المؤسسة. </t>
  </si>
  <si>
    <t>قام  البنك  بإجراء عملية تحديد البيانات لدى المؤسسة لفهم طبيعة المعالجة التي تتم عليها وطبيعة هذه البيانات.</t>
  </si>
  <si>
    <t>يحتفظ البنك بتدابير أمنية تقنية (مثل كشف التسلّل، جدران حماية، رقابة).</t>
  </si>
  <si>
    <t>لدى البنك إجراءات للحدّ من الوصول إلى البيانات الشخصية (مثل الوصول بناءً على نطاق الوظيفة، الفصل بين الواجبات).</t>
  </si>
  <si>
    <t xml:space="preserve">آذار 2021 </t>
  </si>
  <si>
    <r>
      <t xml:space="preserve">يستند ترجيح المخاطر الأوّلي على التغذية الاسترجاعية للجنة العمل الفني في مجموعة الامتثال لمكافحة الجرائم المالية في منطقة الشرق الأوسط وشمال أفريقيا. ومع ذلك، فالترجيح مرنٌ وقابل للتخصيص، استنادًا إلى البيئة التنظيمية لكل مؤسسة ونوع نشاطها. عند إضافة أو حذف العوامل، ينبغي التأكّد من تعديل معادلة لوحة النتائج بشكل مناسب. يجب أن يصل مجموع العوامل داخل كل مجال والعوامل الفرعية داخل كل عامل إلى ١۰۰. 
</t>
    </r>
    <r>
      <rPr>
        <sz val="10"/>
        <rFont val="Arial"/>
        <family val="2"/>
      </rPr>
      <t xml:space="preserve">
                                                                                                                                                                                                                                                                </t>
    </r>
    <r>
      <rPr>
        <sz val="9"/>
        <rFont val="Arial"/>
        <family val="2"/>
      </rPr>
      <t xml:space="preserve">                   آذار 2021</t>
    </r>
  </si>
  <si>
    <r>
      <t>يحافظ البنك على عملية موثّقة لإشعار الجهة الرقابية</t>
    </r>
    <r>
      <rPr>
        <sz val="18"/>
        <color rgb="FFFF0000"/>
        <rFont val="Arial"/>
        <family val="2"/>
      </rPr>
      <t xml:space="preserve"> </t>
    </r>
    <r>
      <rPr>
        <sz val="18"/>
        <rFont val="Arial"/>
        <family val="2"/>
      </rPr>
      <t>بالخروقات في الوقت المناسب – حيث يقتضي ذلك.</t>
    </r>
  </si>
  <si>
    <t xml:space="preserve">لدى البنك عملية تضمن توثيق كافة ترتيبات نقل البيانات في إطار عملية تحديد البيانات.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</si>
</sst>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3000401]0%"/>
    <numFmt numFmtId="165" formatCode="[$-2000401]0"/>
    <numFmt numFmtId="166" formatCode="[$-3000401]0.00"/>
  </numFmts>
  <fonts count="19" x14ac:knownFonts="1">
    <font>
      <sz val="11"/>
      <color theme="1"/>
      <name val="Calibri"/>
      <family val="2"/>
      <scheme val="minor"/>
    </font>
    <font>
      <b/>
      <sz val="12"/>
      <color theme="1"/>
      <name val="Arial"/>
      <family val="2"/>
    </font>
    <font>
      <sz val="12"/>
      <name val="Arial"/>
      <family val="2"/>
    </font>
    <font>
      <b/>
      <sz val="20"/>
      <color theme="0"/>
      <name val="Arial"/>
      <family val="2"/>
    </font>
    <font>
      <b/>
      <sz val="18"/>
      <name val="Arial"/>
      <family val="2"/>
    </font>
    <font>
      <sz val="14"/>
      <name val="Arial"/>
      <family val="2"/>
    </font>
    <font>
      <sz val="18"/>
      <name val="Arial"/>
      <family val="2"/>
    </font>
    <font>
      <sz val="18"/>
      <color theme="1"/>
      <name val="Arial"/>
      <family val="2"/>
    </font>
    <font>
      <b/>
      <sz val="18"/>
      <color theme="0"/>
      <name val="Arial"/>
      <family val="2"/>
    </font>
    <font>
      <sz val="18"/>
      <color theme="1"/>
      <name val="Calibri"/>
      <family val="2"/>
      <scheme val="minor"/>
    </font>
    <font>
      <b/>
      <sz val="12"/>
      <name val="Arial"/>
      <family val="2"/>
    </font>
    <font>
      <b/>
      <sz val="11"/>
      <name val="Arial"/>
      <family val="2"/>
    </font>
    <font>
      <sz val="11"/>
      <color rgb="FF000000"/>
      <name val="Times New Roman"/>
      <family val="1"/>
    </font>
    <font>
      <b/>
      <sz val="12"/>
      <color theme="0"/>
      <name val="Arial"/>
      <family val="2"/>
    </font>
    <font>
      <sz val="16"/>
      <name val="Arial"/>
      <family val="2"/>
    </font>
    <font>
      <sz val="10.8"/>
      <name val="Arial"/>
      <family val="2"/>
    </font>
    <font>
      <sz val="10"/>
      <name val="Arial"/>
      <family val="2"/>
    </font>
    <font>
      <sz val="9"/>
      <name val="Arial"/>
      <family val="2"/>
    </font>
    <font>
      <sz val="18"/>
      <color rgb="FFFF0000"/>
      <name val="Arial"/>
      <family val="2"/>
    </font>
  </fonts>
  <fills count="20">
    <fill>
      <patternFill patternType="none"/>
    </fill>
    <fill>
      <patternFill patternType="gray125"/>
    </fill>
    <fill>
      <patternFill patternType="solid">
        <fgColor theme="0" tint="-0.249977111117893"/>
        <bgColor indexed="64"/>
      </patternFill>
    </fill>
    <fill>
      <patternFill patternType="solid">
        <fgColor rgb="FF820000"/>
        <bgColor indexed="64"/>
      </patternFill>
    </fill>
    <fill>
      <patternFill patternType="solid">
        <fgColor rgb="FFBFBFBF"/>
        <bgColor indexed="64"/>
      </patternFill>
    </fill>
    <fill>
      <patternFill patternType="solid">
        <fgColor theme="0"/>
        <bgColor indexed="64"/>
      </patternFill>
    </fill>
    <fill>
      <patternFill patternType="solid">
        <fgColor rgb="FFA6A6A6"/>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rgb="FFDAEEF3"/>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8" tint="0.79998168889431442"/>
        <bgColor indexed="64"/>
      </patternFill>
    </fill>
  </fills>
  <borders count="17">
    <border>
      <left/>
      <right/>
      <top/>
      <bottom/>
      <diagonal/>
    </border>
    <border>
      <left style="medium">
        <color auto="1"/>
      </left>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2" borderId="1">
      <alignment horizontal="center" vertical="center" wrapText="1" readingOrder="2"/>
    </xf>
  </cellStyleXfs>
  <cellXfs count="124">
    <xf numFmtId="0" fontId="0" fillId="0" borderId="0" xfId="0"/>
    <xf numFmtId="0" fontId="2" fillId="0" borderId="0" xfId="0" applyFont="1"/>
    <xf numFmtId="0" fontId="2" fillId="3" borderId="0" xfId="0" applyFont="1" applyFill="1"/>
    <xf numFmtId="0" fontId="2" fillId="5" borderId="0" xfId="0" applyFont="1" applyFill="1"/>
    <xf numFmtId="0" fontId="2" fillId="4" borderId="2" xfId="0" applyFont="1" applyFill="1" applyBorder="1"/>
    <xf numFmtId="0" fontId="2" fillId="4" borderId="3" xfId="0" applyFont="1" applyFill="1" applyBorder="1"/>
    <xf numFmtId="0" fontId="2" fillId="4" borderId="4" xfId="0" applyFont="1" applyFill="1" applyBorder="1"/>
    <xf numFmtId="0" fontId="2" fillId="4" borderId="5" xfId="0" applyFont="1" applyFill="1" applyBorder="1"/>
    <xf numFmtId="0" fontId="2" fillId="4" borderId="0" xfId="0" applyFont="1" applyFill="1" applyBorder="1"/>
    <xf numFmtId="0" fontId="2" fillId="4" borderId="6" xfId="0" applyFont="1" applyFill="1" applyBorder="1"/>
    <xf numFmtId="0" fontId="2" fillId="4" borderId="7" xfId="0" applyFont="1" applyFill="1" applyBorder="1"/>
    <xf numFmtId="0" fontId="2" fillId="4" borderId="8" xfId="0" applyFont="1" applyFill="1" applyBorder="1"/>
    <xf numFmtId="0" fontId="2" fillId="4" borderId="9" xfId="0" applyFont="1" applyFill="1" applyBorder="1"/>
    <xf numFmtId="0" fontId="3" fillId="3" borderId="0" xfId="0" applyFont="1" applyFill="1"/>
    <xf numFmtId="0" fontId="2" fillId="5" borderId="8" xfId="0" applyFont="1" applyFill="1" applyBorder="1"/>
    <xf numFmtId="0" fontId="2" fillId="6" borderId="11" xfId="0" applyFont="1" applyFill="1" applyBorder="1"/>
    <xf numFmtId="0" fontId="2" fillId="6" borderId="12" xfId="0" applyFont="1" applyFill="1" applyBorder="1"/>
    <xf numFmtId="0" fontId="2" fillId="6" borderId="8" xfId="0" applyFont="1" applyFill="1" applyBorder="1"/>
    <xf numFmtId="0" fontId="2" fillId="6" borderId="9" xfId="0" applyFont="1" applyFill="1" applyBorder="1"/>
    <xf numFmtId="0" fontId="3" fillId="3" borderId="0" xfId="0" applyFont="1" applyFill="1" applyAlignment="1">
      <alignment horizontal="right"/>
    </xf>
    <xf numFmtId="0" fontId="2" fillId="7" borderId="0" xfId="0" applyFont="1" applyFill="1"/>
    <xf numFmtId="0" fontId="4" fillId="0" borderId="0" xfId="0" applyFont="1" applyAlignment="1">
      <alignment horizontal="right" vertical="center"/>
    </xf>
    <xf numFmtId="0" fontId="2" fillId="5" borderId="0" xfId="0" applyFont="1" applyFill="1" applyBorder="1"/>
    <xf numFmtId="0" fontId="3" fillId="5" borderId="0" xfId="0" applyFont="1" applyFill="1" applyAlignment="1">
      <alignment horizontal="right"/>
    </xf>
    <xf numFmtId="0" fontId="3" fillId="5" borderId="0" xfId="0" applyFont="1" applyFill="1"/>
    <xf numFmtId="0" fontId="2" fillId="5" borderId="13" xfId="0" applyFont="1" applyFill="1" applyBorder="1"/>
    <xf numFmtId="0" fontId="4" fillId="5" borderId="0" xfId="0" applyFont="1" applyFill="1" applyAlignment="1">
      <alignment horizontal="right" vertical="center"/>
    </xf>
    <xf numFmtId="0" fontId="4" fillId="5" borderId="0" xfId="0" applyFont="1" applyFill="1" applyAlignment="1">
      <alignment vertical="center"/>
    </xf>
    <xf numFmtId="0" fontId="3" fillId="3" borderId="0" xfId="0" applyFont="1" applyFill="1" applyAlignment="1">
      <alignment horizontal="right" vertical="center"/>
    </xf>
    <xf numFmtId="0" fontId="4" fillId="0" borderId="13" xfId="0" applyFont="1" applyBorder="1" applyAlignment="1">
      <alignment vertical="center"/>
    </xf>
    <xf numFmtId="0" fontId="4" fillId="0" borderId="13" xfId="0" applyFont="1" applyBorder="1" applyAlignment="1">
      <alignment horizontal="right" vertical="center"/>
    </xf>
    <xf numFmtId="0" fontId="4" fillId="9" borderId="13" xfId="0" applyFont="1" applyFill="1" applyBorder="1" applyAlignment="1">
      <alignment horizontal="right" vertical="center"/>
    </xf>
    <xf numFmtId="0" fontId="4" fillId="18" borderId="13" xfId="0" applyFont="1" applyFill="1" applyBorder="1" applyAlignment="1">
      <alignment horizontal="right" vertical="center"/>
    </xf>
    <xf numFmtId="0" fontId="4" fillId="9" borderId="13" xfId="0" applyFont="1" applyFill="1" applyBorder="1" applyAlignment="1">
      <alignment horizontal="center" vertical="center"/>
    </xf>
    <xf numFmtId="0" fontId="4" fillId="5" borderId="13" xfId="0" applyFont="1" applyFill="1" applyBorder="1" applyAlignment="1">
      <alignment horizontal="right" vertical="center"/>
    </xf>
    <xf numFmtId="0" fontId="4" fillId="3" borderId="0" xfId="0" applyFont="1" applyFill="1" applyBorder="1" applyAlignment="1">
      <alignment horizontal="center" vertical="center"/>
    </xf>
    <xf numFmtId="0" fontId="4" fillId="18" borderId="0" xfId="0" applyFont="1" applyFill="1" applyBorder="1" applyAlignment="1">
      <alignment horizontal="right" vertical="center"/>
    </xf>
    <xf numFmtId="0" fontId="4" fillId="15" borderId="0" xfId="0" applyFont="1" applyFill="1" applyBorder="1" applyAlignment="1">
      <alignment horizontal="right"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6" fillId="0" borderId="13" xfId="0" applyFont="1" applyBorder="1" applyAlignment="1">
      <alignment horizontal="right" vertical="center" wrapText="1"/>
    </xf>
    <xf numFmtId="164" fontId="4" fillId="9" borderId="13" xfId="0" applyNumberFormat="1" applyFont="1" applyFill="1" applyBorder="1" applyAlignment="1">
      <alignment horizontal="center" vertical="center"/>
    </xf>
    <xf numFmtId="166" fontId="4" fillId="17" borderId="13" xfId="0" applyNumberFormat="1" applyFont="1" applyFill="1" applyBorder="1" applyAlignment="1">
      <alignment horizontal="center" vertical="center"/>
    </xf>
    <xf numFmtId="166" fontId="4" fillId="15" borderId="13" xfId="0" applyNumberFormat="1" applyFont="1" applyFill="1" applyBorder="1" applyAlignment="1">
      <alignment horizontal="center" vertical="center"/>
    </xf>
    <xf numFmtId="166" fontId="4" fillId="0" borderId="13" xfId="0" applyNumberFormat="1" applyFont="1" applyFill="1" applyBorder="1" applyAlignment="1">
      <alignment horizontal="center" vertical="center"/>
    </xf>
    <xf numFmtId="166" fontId="4" fillId="9" borderId="13" xfId="0" applyNumberFormat="1" applyFont="1" applyFill="1" applyBorder="1" applyAlignment="1">
      <alignment horizontal="center" vertical="center"/>
    </xf>
    <xf numFmtId="166" fontId="8" fillId="18" borderId="13"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4" fillId="5" borderId="10" xfId="0" applyFont="1" applyFill="1" applyBorder="1" applyAlignment="1">
      <alignment vertical="center"/>
    </xf>
    <xf numFmtId="0" fontId="4" fillId="5" borderId="11" xfId="0" applyFont="1" applyFill="1" applyBorder="1" applyAlignment="1">
      <alignment vertical="center"/>
    </xf>
    <xf numFmtId="0" fontId="4" fillId="5" borderId="12" xfId="0" applyFont="1" applyFill="1" applyBorder="1" applyAlignment="1">
      <alignment vertical="center"/>
    </xf>
    <xf numFmtId="164" fontId="4" fillId="5" borderId="11" xfId="0" applyNumberFormat="1" applyFont="1" applyFill="1" applyBorder="1" applyAlignment="1">
      <alignment vertical="center"/>
    </xf>
    <xf numFmtId="0" fontId="10" fillId="6" borderId="10" xfId="0" applyFont="1" applyFill="1" applyBorder="1"/>
    <xf numFmtId="0" fontId="10" fillId="6" borderId="7" xfId="0" applyFont="1" applyFill="1" applyBorder="1"/>
    <xf numFmtId="0" fontId="2" fillId="5" borderId="2" xfId="0" applyFont="1" applyFill="1" applyBorder="1"/>
    <xf numFmtId="0" fontId="2" fillId="5" borderId="6" xfId="0" applyFont="1" applyFill="1" applyBorder="1"/>
    <xf numFmtId="0" fontId="2" fillId="5" borderId="5" xfId="0" applyFont="1" applyFill="1" applyBorder="1"/>
    <xf numFmtId="0" fontId="2" fillId="5" borderId="7" xfId="0" applyFont="1" applyFill="1" applyBorder="1"/>
    <xf numFmtId="0" fontId="2" fillId="5" borderId="9" xfId="0" applyFont="1" applyFill="1" applyBorder="1"/>
    <xf numFmtId="0" fontId="12" fillId="0" borderId="0" xfId="0" applyFont="1"/>
    <xf numFmtId="0" fontId="12" fillId="5" borderId="0" xfId="0" applyFont="1" applyFill="1"/>
    <xf numFmtId="165" fontId="11" fillId="5" borderId="0" xfId="0" applyNumberFormat="1" applyFont="1" applyFill="1" applyBorder="1" applyAlignment="1">
      <alignment horizontal="left" vertical="center"/>
    </xf>
    <xf numFmtId="0" fontId="4" fillId="1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3" borderId="13" xfId="0" applyFont="1" applyFill="1" applyBorder="1" applyAlignment="1">
      <alignment horizontal="center" vertical="center"/>
    </xf>
    <xf numFmtId="0" fontId="4" fillId="11" borderId="13" xfId="0" applyFont="1" applyFill="1" applyBorder="1" applyAlignment="1">
      <alignment vertical="center"/>
    </xf>
    <xf numFmtId="0" fontId="4" fillId="4" borderId="13" xfId="0" applyFont="1" applyFill="1" applyBorder="1" applyAlignment="1">
      <alignment horizontal="center" vertical="center"/>
    </xf>
    <xf numFmtId="0" fontId="14" fillId="4" borderId="8" xfId="0" applyFont="1" applyFill="1" applyBorder="1"/>
    <xf numFmtId="0" fontId="8" fillId="3" borderId="13" xfId="0" applyFont="1" applyFill="1" applyBorder="1" applyAlignment="1">
      <alignment horizontal="center" vertical="center"/>
    </xf>
    <xf numFmtId="0" fontId="6" fillId="0" borderId="13" xfId="0" applyFont="1" applyFill="1" applyBorder="1" applyAlignment="1">
      <alignment horizontal="right" vertical="center" wrapText="1"/>
    </xf>
    <xf numFmtId="0" fontId="5" fillId="0" borderId="0" xfId="0" applyFont="1" applyAlignment="1">
      <alignment horizontal="right" vertical="top" wrapText="1"/>
    </xf>
    <xf numFmtId="0" fontId="5" fillId="0" borderId="0" xfId="0" applyFont="1" applyAlignment="1">
      <alignment horizontal="right" vertical="top"/>
    </xf>
    <xf numFmtId="0" fontId="16" fillId="5" borderId="0" xfId="0" applyFont="1" applyFill="1"/>
    <xf numFmtId="0" fontId="16" fillId="0" borderId="0" xfId="0" applyFont="1"/>
    <xf numFmtId="0" fontId="4" fillId="4" borderId="0" xfId="0" applyFont="1" applyFill="1" applyBorder="1" applyAlignment="1">
      <alignment horizontal="center" vertical="center"/>
    </xf>
    <xf numFmtId="0" fontId="13" fillId="6" borderId="10"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12" xfId="0" applyFont="1" applyFill="1" applyBorder="1" applyAlignment="1">
      <alignment horizontal="center" vertical="center"/>
    </xf>
    <xf numFmtId="0" fontId="5" fillId="0" borderId="0" xfId="0" applyFont="1" applyAlignment="1">
      <alignment horizontal="right" vertical="top" wrapText="1"/>
    </xf>
    <xf numFmtId="0" fontId="5" fillId="0" borderId="0" xfId="0" applyFont="1" applyAlignment="1">
      <alignment horizontal="right" vertical="top"/>
    </xf>
    <xf numFmtId="0" fontId="4" fillId="0" borderId="3" xfId="0" applyFont="1" applyBorder="1" applyAlignment="1">
      <alignment horizontal="right" vertical="center"/>
    </xf>
    <xf numFmtId="0" fontId="4" fillId="0" borderId="0" xfId="0" applyFont="1" applyAlignment="1">
      <alignment horizontal="right" vertical="center"/>
    </xf>
    <xf numFmtId="0" fontId="4" fillId="11" borderId="10" xfId="0" applyFont="1" applyFill="1" applyBorder="1" applyAlignment="1">
      <alignment horizontal="center" vertical="center"/>
    </xf>
    <xf numFmtId="0" fontId="4" fillId="11" borderId="11" xfId="0" applyFont="1" applyFill="1" applyBorder="1" applyAlignment="1">
      <alignment horizontal="center" vertical="center"/>
    </xf>
    <xf numFmtId="0" fontId="4" fillId="11" borderId="12" xfId="0" applyFont="1" applyFill="1" applyBorder="1" applyAlignment="1">
      <alignment horizontal="center" vertical="center"/>
    </xf>
    <xf numFmtId="0" fontId="4" fillId="0" borderId="1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2" xfId="0" applyFont="1" applyBorder="1" applyAlignment="1">
      <alignment horizontal="right" vertical="center" wrapText="1"/>
    </xf>
    <xf numFmtId="0" fontId="4" fillId="5" borderId="0" xfId="0" applyFont="1" applyFill="1" applyAlignment="1">
      <alignment horizontal="right" vertical="center"/>
    </xf>
    <xf numFmtId="0" fontId="5" fillId="5" borderId="0" xfId="0" applyFont="1" applyFill="1" applyAlignment="1">
      <alignment horizontal="right" vertical="top" wrapText="1"/>
    </xf>
    <xf numFmtId="0" fontId="5" fillId="5" borderId="0" xfId="0" applyFont="1" applyFill="1" applyAlignment="1">
      <alignment horizontal="right" vertical="top"/>
    </xf>
    <xf numFmtId="0" fontId="14" fillId="8" borderId="10" xfId="0" applyFont="1" applyFill="1" applyBorder="1" applyAlignment="1">
      <alignment horizontal="center" vertical="center"/>
    </xf>
    <xf numFmtId="0" fontId="14" fillId="8" borderId="11" xfId="0" applyFont="1" applyFill="1" applyBorder="1" applyAlignment="1">
      <alignment horizontal="center" vertical="center"/>
    </xf>
    <xf numFmtId="0" fontId="14" fillId="8" borderId="12" xfId="0" applyFont="1" applyFill="1" applyBorder="1" applyAlignment="1">
      <alignment horizontal="center" vertical="center"/>
    </xf>
    <xf numFmtId="0" fontId="6" fillId="10" borderId="10" xfId="0" applyFont="1" applyFill="1" applyBorder="1" applyAlignment="1">
      <alignment horizontal="center" vertical="center"/>
    </xf>
    <xf numFmtId="0" fontId="6" fillId="10" borderId="11" xfId="0" applyFont="1" applyFill="1" applyBorder="1" applyAlignment="1">
      <alignment horizontal="center" vertical="center"/>
    </xf>
    <xf numFmtId="0" fontId="6" fillId="10" borderId="12" xfId="0" applyFont="1" applyFill="1" applyBorder="1" applyAlignment="1">
      <alignment horizontal="center" vertical="center"/>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2" xfId="0" applyFont="1" applyFill="1" applyBorder="1" applyAlignment="1">
      <alignment horizontal="center"/>
    </xf>
    <xf numFmtId="0" fontId="4" fillId="15" borderId="13" xfId="0" applyFont="1" applyFill="1" applyBorder="1" applyAlignment="1">
      <alignment horizontal="center" vertical="center"/>
    </xf>
    <xf numFmtId="0" fontId="4" fillId="0" borderId="13" xfId="0" applyFont="1" applyBorder="1" applyAlignment="1">
      <alignment horizontal="right" vertical="center" wrapText="1"/>
    </xf>
    <xf numFmtId="0" fontId="4" fillId="1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3" borderId="13" xfId="0" applyFont="1" applyFill="1" applyBorder="1" applyAlignment="1">
      <alignment horizontal="center" vertical="center"/>
    </xf>
    <xf numFmtId="0" fontId="8" fillId="18" borderId="10" xfId="0" applyFont="1" applyFill="1" applyBorder="1" applyAlignment="1">
      <alignment horizontal="center" vertical="center"/>
    </xf>
    <xf numFmtId="0" fontId="8" fillId="18" borderId="11" xfId="0" applyFont="1" applyFill="1" applyBorder="1" applyAlignment="1">
      <alignment horizontal="center" vertical="center"/>
    </xf>
    <xf numFmtId="0" fontId="8" fillId="18" borderId="12" xfId="0" applyFont="1" applyFill="1" applyBorder="1" applyAlignment="1">
      <alignment horizontal="center" vertical="center"/>
    </xf>
    <xf numFmtId="0" fontId="4" fillId="19" borderId="14" xfId="0" applyFont="1" applyFill="1" applyBorder="1" applyAlignment="1">
      <alignment horizontal="center" vertical="center" wrapText="1"/>
    </xf>
    <xf numFmtId="0" fontId="4" fillId="19" borderId="15" xfId="0" applyFont="1" applyFill="1" applyBorder="1" applyAlignment="1">
      <alignment horizontal="center" vertical="center" wrapText="1"/>
    </xf>
    <xf numFmtId="0" fontId="4" fillId="19" borderId="16" xfId="0" applyFont="1" applyFill="1" applyBorder="1" applyAlignment="1">
      <alignment horizontal="center" vertical="center" wrapText="1"/>
    </xf>
    <xf numFmtId="164" fontId="4" fillId="9" borderId="14" xfId="0" applyNumberFormat="1" applyFont="1" applyFill="1" applyBorder="1" applyAlignment="1">
      <alignment horizontal="center" vertical="center"/>
    </xf>
    <xf numFmtId="164" fontId="4" fillId="9" borderId="15" xfId="0" applyNumberFormat="1" applyFont="1" applyFill="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164" fontId="4" fillId="9" borderId="16" xfId="0" applyNumberFormat="1"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16" borderId="14"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4" fillId="16" borderId="16" xfId="0" applyFont="1" applyFill="1" applyBorder="1" applyAlignment="1">
      <alignment horizontal="center" vertical="center" wrapText="1"/>
    </xf>
  </cellXfs>
  <cellStyles count="2">
    <cellStyle name="Normal" xfId="0" builtinId="0"/>
    <cellStyle name="Style 1" xfId="1"/>
  </cellStyles>
  <dxfs count="205">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C00000"/>
        </patternFill>
      </fill>
    </dxf>
  </dxfs>
  <tableStyles count="0" defaultTableStyle="TableStyleMedium2" defaultPivotStyle="PivotStyleLight16"/>
  <colors>
    <mruColors>
      <color rgb="FF820000"/>
      <color rgb="FFD9D9D9"/>
      <color rgb="FFA6A6A6"/>
      <color rgb="FFBFBFBF"/>
      <color rgb="FFEAAD00"/>
      <color rgb="FFFFC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40821</xdr:rowOff>
    </xdr:from>
    <xdr:to>
      <xdr:col>1</xdr:col>
      <xdr:colOff>226765</xdr:colOff>
      <xdr:row>3</xdr:row>
      <xdr:rowOff>5102</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1435200" y="40821"/>
          <a:ext cx="839086"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254000</xdr:colOff>
      <xdr:row>6</xdr:row>
      <xdr:rowOff>127000</xdr:rowOff>
    </xdr:from>
    <xdr:to>
      <xdr:col>12</xdr:col>
      <xdr:colOff>253774</xdr:colOff>
      <xdr:row>22</xdr:row>
      <xdr:rowOff>24380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76155226" y="1428750"/>
          <a:ext cx="4222524" cy="2945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301625</xdr:colOff>
      <xdr:row>11</xdr:row>
      <xdr:rowOff>111125</xdr:rowOff>
    </xdr:from>
    <xdr:to>
      <xdr:col>9</xdr:col>
      <xdr:colOff>162493</xdr:colOff>
      <xdr:row>16</xdr:row>
      <xdr:rowOff>31750</xdr:rowOff>
    </xdr:to>
    <xdr:sp macro="" textlink="">
      <xdr:nvSpPr>
        <xdr:cNvPr id="4" name="TextBox 3"/>
        <xdr:cNvSpPr txBox="1"/>
      </xdr:nvSpPr>
      <xdr:spPr>
        <a:xfrm>
          <a:off x="9878056257" y="2365375"/>
          <a:ext cx="2273868" cy="87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ar-LB" sz="2400" b="1">
              <a:solidFill>
                <a:schemeClr val="bg1"/>
              </a:solidFill>
            </a:rPr>
            <a:t>الخصوصية وحماية البيانات</a:t>
          </a:r>
          <a:endParaRPr lang="en-US" sz="2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1</xdr:col>
      <xdr:colOff>231867</xdr:colOff>
      <xdr:row>2</xdr:row>
      <xdr:rowOff>186531</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82817985" y="31750"/>
          <a:ext cx="830015"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27214</xdr:colOff>
      <xdr:row>0</xdr:row>
      <xdr:rowOff>95250</xdr:rowOff>
    </xdr:from>
    <xdr:to>
      <xdr:col>1</xdr:col>
      <xdr:colOff>367631</xdr:colOff>
      <xdr:row>3</xdr:row>
      <xdr:rowOff>132101</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1294334" y="95250"/>
          <a:ext cx="952738" cy="608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27214</xdr:colOff>
      <xdr:row>0</xdr:row>
      <xdr:rowOff>95250</xdr:rowOff>
    </xdr:from>
    <xdr:to>
      <xdr:col>1</xdr:col>
      <xdr:colOff>367631</xdr:colOff>
      <xdr:row>3</xdr:row>
      <xdr:rowOff>132101</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709169" y="95250"/>
          <a:ext cx="950017" cy="608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4201204</xdr:colOff>
      <xdr:row>0</xdr:row>
      <xdr:rowOff>122464</xdr:rowOff>
    </xdr:from>
    <xdr:to>
      <xdr:col>10</xdr:col>
      <xdr:colOff>5160745</xdr:colOff>
      <xdr:row>1</xdr:row>
      <xdr:rowOff>9636</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7106880" y="122464"/>
          <a:ext cx="959541" cy="601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rightToLeft="1" view="pageBreakPreview" topLeftCell="A7" zoomScale="115" zoomScaleNormal="70" zoomScaleSheetLayoutView="115" workbookViewId="0">
      <selection activeCell="O39" sqref="O39"/>
    </sheetView>
  </sheetViews>
  <sheetFormatPr defaultColWidth="9.140625" defaultRowHeight="15" x14ac:dyDescent="0.2"/>
  <cols>
    <col min="1" max="10" width="9.140625" style="1"/>
    <col min="11" max="11" width="9.140625" style="1" customWidth="1"/>
    <col min="12" max="16384" width="9.140625" style="1"/>
  </cols>
  <sheetData>
    <row r="1" spans="1:17" x14ac:dyDescent="0.2">
      <c r="A1" s="3"/>
      <c r="B1" s="3"/>
      <c r="C1" s="3"/>
      <c r="D1" s="3"/>
      <c r="E1" s="3"/>
      <c r="F1" s="3"/>
      <c r="G1" s="3"/>
      <c r="H1" s="3"/>
      <c r="I1" s="3"/>
      <c r="J1" s="3"/>
      <c r="K1" s="3"/>
      <c r="L1" s="3"/>
      <c r="M1" s="3"/>
      <c r="N1" s="3"/>
      <c r="O1" s="3"/>
      <c r="P1" s="3"/>
      <c r="Q1" s="3"/>
    </row>
    <row r="2" spans="1:17" x14ac:dyDescent="0.2">
      <c r="A2" s="3"/>
      <c r="B2" s="3"/>
      <c r="C2" s="3"/>
      <c r="D2" s="3"/>
      <c r="E2" s="3"/>
      <c r="F2" s="3"/>
      <c r="G2" s="3"/>
      <c r="H2" s="3"/>
      <c r="I2" s="3"/>
      <c r="J2" s="3"/>
      <c r="K2" s="3"/>
      <c r="L2" s="3"/>
      <c r="M2" s="3"/>
      <c r="N2" s="3"/>
      <c r="O2" s="3"/>
      <c r="P2" s="3"/>
      <c r="Q2" s="3"/>
    </row>
    <row r="3" spans="1:17" x14ac:dyDescent="0.2">
      <c r="A3" s="3"/>
      <c r="B3" s="3"/>
      <c r="C3" s="3"/>
      <c r="D3" s="3"/>
      <c r="E3" s="3"/>
      <c r="F3" s="3"/>
      <c r="G3" s="3"/>
      <c r="H3" s="3"/>
      <c r="I3" s="3"/>
      <c r="J3" s="3"/>
      <c r="K3" s="3"/>
      <c r="L3" s="3"/>
      <c r="M3" s="3"/>
      <c r="N3" s="3"/>
      <c r="O3" s="3"/>
      <c r="P3" s="3"/>
      <c r="Q3" s="3"/>
    </row>
    <row r="4" spans="1:17" ht="27" customHeight="1" x14ac:dyDescent="0.4">
      <c r="A4" s="2"/>
      <c r="B4" s="2"/>
      <c r="C4" s="13" t="s">
        <v>4</v>
      </c>
      <c r="D4" s="13"/>
      <c r="E4" s="13"/>
      <c r="F4" s="13"/>
      <c r="G4" s="13"/>
      <c r="H4" s="13"/>
      <c r="I4" s="13"/>
      <c r="J4" s="2"/>
      <c r="K4" s="2"/>
      <c r="L4" s="2"/>
      <c r="M4" s="2"/>
      <c r="N4" s="2"/>
      <c r="O4" s="2"/>
      <c r="P4" s="2"/>
      <c r="Q4" s="2"/>
    </row>
    <row r="5" spans="1:17" x14ac:dyDescent="0.2">
      <c r="A5" s="3"/>
      <c r="B5" s="3"/>
      <c r="C5" s="3"/>
      <c r="D5" s="3"/>
      <c r="E5" s="3"/>
      <c r="F5" s="3"/>
      <c r="G5" s="3"/>
      <c r="H5" s="3"/>
      <c r="I5" s="3"/>
      <c r="J5" s="3"/>
      <c r="K5" s="3"/>
      <c r="L5" s="3"/>
      <c r="M5" s="3"/>
      <c r="N5" s="3"/>
      <c r="O5" s="3"/>
      <c r="P5" s="3"/>
      <c r="Q5" s="3"/>
    </row>
    <row r="6" spans="1:17" x14ac:dyDescent="0.2">
      <c r="A6" s="3"/>
      <c r="B6" s="3"/>
      <c r="C6" s="3"/>
      <c r="D6" s="3"/>
      <c r="E6" s="3"/>
      <c r="F6" s="3"/>
      <c r="G6" s="3"/>
      <c r="H6" s="3"/>
      <c r="I6" s="3"/>
      <c r="J6" s="3"/>
      <c r="K6" s="3"/>
      <c r="L6" s="3"/>
      <c r="M6" s="3"/>
      <c r="N6" s="3"/>
      <c r="O6" s="3"/>
      <c r="P6" s="3"/>
      <c r="Q6" s="3"/>
    </row>
    <row r="7" spans="1:17" x14ac:dyDescent="0.2">
      <c r="A7" s="3"/>
      <c r="B7" s="3"/>
      <c r="C7" s="3"/>
      <c r="D7" s="3"/>
      <c r="E7" s="2"/>
      <c r="F7" s="2"/>
      <c r="G7" s="2"/>
      <c r="H7" s="2"/>
      <c r="I7" s="2"/>
      <c r="J7" s="2"/>
      <c r="K7" s="2"/>
      <c r="L7" s="2"/>
      <c r="M7" s="2"/>
      <c r="N7" s="2"/>
      <c r="O7" s="3"/>
      <c r="P7" s="3"/>
      <c r="Q7" s="3"/>
    </row>
    <row r="8" spans="1:17" x14ac:dyDescent="0.2">
      <c r="A8" s="3"/>
      <c r="B8" s="3"/>
      <c r="C8" s="3"/>
      <c r="D8" s="3"/>
      <c r="E8" s="2"/>
      <c r="F8" s="2"/>
      <c r="G8" s="2"/>
      <c r="H8" s="2"/>
      <c r="I8" s="2"/>
      <c r="J8" s="2"/>
      <c r="K8" s="2"/>
      <c r="L8" s="2"/>
      <c r="M8" s="2"/>
      <c r="N8" s="2"/>
      <c r="O8" s="3"/>
      <c r="P8" s="3"/>
      <c r="Q8" s="3"/>
    </row>
    <row r="9" spans="1:17" x14ac:dyDescent="0.2">
      <c r="A9" s="3"/>
      <c r="B9" s="3"/>
      <c r="C9" s="3"/>
      <c r="D9" s="3"/>
      <c r="E9" s="2"/>
      <c r="F9" s="2"/>
      <c r="G9" s="2"/>
      <c r="H9" s="2"/>
      <c r="I9" s="2"/>
      <c r="J9" s="2"/>
      <c r="K9" s="2"/>
      <c r="L9" s="2"/>
      <c r="M9" s="2"/>
      <c r="N9" s="2"/>
      <c r="O9" s="3"/>
      <c r="P9" s="3"/>
      <c r="Q9" s="3"/>
    </row>
    <row r="10" spans="1:17" x14ac:dyDescent="0.2">
      <c r="A10" s="3"/>
      <c r="B10" s="3"/>
      <c r="C10" s="3"/>
      <c r="D10" s="3"/>
      <c r="E10" s="2"/>
      <c r="F10" s="2"/>
      <c r="G10" s="2"/>
      <c r="H10" s="2"/>
      <c r="I10" s="2"/>
      <c r="J10" s="2"/>
      <c r="K10" s="2"/>
      <c r="L10" s="2"/>
      <c r="M10" s="2"/>
      <c r="N10" s="2"/>
      <c r="O10" s="3"/>
      <c r="P10" s="3"/>
      <c r="Q10" s="3"/>
    </row>
    <row r="11" spans="1:17" x14ac:dyDescent="0.2">
      <c r="A11" s="3"/>
      <c r="B11" s="3"/>
      <c r="C11" s="3"/>
      <c r="D11" s="3"/>
      <c r="E11" s="2"/>
      <c r="F11" s="2"/>
      <c r="G11" s="2"/>
      <c r="H11" s="2"/>
      <c r="I11" s="2"/>
      <c r="J11" s="2"/>
      <c r="K11" s="2"/>
      <c r="L11" s="2"/>
      <c r="M11" s="2"/>
      <c r="N11" s="2"/>
      <c r="O11" s="3"/>
      <c r="P11" s="3"/>
      <c r="Q11" s="3"/>
    </row>
    <row r="12" spans="1:17" x14ac:dyDescent="0.2">
      <c r="A12" s="3"/>
      <c r="B12" s="3"/>
      <c r="C12" s="3"/>
      <c r="D12" s="3"/>
      <c r="E12" s="2"/>
      <c r="F12" s="2"/>
      <c r="G12" s="2"/>
      <c r="H12" s="2"/>
      <c r="I12" s="2"/>
      <c r="J12" s="2"/>
      <c r="K12" s="2"/>
      <c r="L12" s="2"/>
      <c r="M12" s="2"/>
      <c r="N12" s="2"/>
      <c r="O12" s="3"/>
      <c r="P12" s="3"/>
      <c r="Q12" s="3"/>
    </row>
    <row r="13" spans="1:17" x14ac:dyDescent="0.2">
      <c r="A13" s="3"/>
      <c r="B13" s="3"/>
      <c r="C13" s="3"/>
      <c r="D13" s="3"/>
      <c r="E13" s="2"/>
      <c r="F13" s="2"/>
      <c r="G13" s="2"/>
      <c r="H13" s="2"/>
      <c r="I13" s="2"/>
      <c r="J13" s="2"/>
      <c r="K13" s="2"/>
      <c r="L13" s="2"/>
      <c r="M13" s="2"/>
      <c r="N13" s="2"/>
      <c r="O13" s="3"/>
      <c r="P13" s="3"/>
      <c r="Q13" s="3"/>
    </row>
    <row r="14" spans="1:17" x14ac:dyDescent="0.2">
      <c r="A14" s="3"/>
      <c r="B14" s="3"/>
      <c r="C14" s="3"/>
      <c r="D14" s="3"/>
      <c r="E14" s="2"/>
      <c r="F14" s="2"/>
      <c r="G14" s="2"/>
      <c r="H14" s="2"/>
      <c r="I14" s="2"/>
      <c r="J14" s="2"/>
      <c r="K14" s="2"/>
      <c r="L14" s="2"/>
      <c r="M14" s="2"/>
      <c r="N14" s="2"/>
      <c r="O14" s="3"/>
      <c r="P14" s="3"/>
      <c r="Q14" s="3"/>
    </row>
    <row r="15" spans="1:17" x14ac:dyDescent="0.2">
      <c r="A15" s="3"/>
      <c r="B15" s="3"/>
      <c r="C15" s="3"/>
      <c r="D15" s="3"/>
      <c r="E15" s="2"/>
      <c r="F15" s="2"/>
      <c r="G15" s="2"/>
      <c r="H15" s="2"/>
      <c r="I15" s="2"/>
      <c r="J15" s="2"/>
      <c r="K15" s="2"/>
      <c r="L15" s="2"/>
      <c r="M15" s="2"/>
      <c r="N15" s="2"/>
      <c r="O15" s="3"/>
      <c r="P15" s="3"/>
      <c r="Q15" s="3"/>
    </row>
    <row r="16" spans="1:17" x14ac:dyDescent="0.2">
      <c r="A16" s="3"/>
      <c r="B16" s="3"/>
      <c r="C16" s="3"/>
      <c r="D16" s="3"/>
      <c r="E16" s="2"/>
      <c r="F16" s="2"/>
      <c r="G16" s="2"/>
      <c r="H16" s="2"/>
      <c r="I16" s="2"/>
      <c r="J16" s="2"/>
      <c r="K16" s="2"/>
      <c r="L16" s="2"/>
      <c r="M16" s="2"/>
      <c r="N16" s="2"/>
      <c r="O16" s="3"/>
      <c r="P16" s="3"/>
      <c r="Q16" s="3"/>
    </row>
    <row r="17" spans="1:17" x14ac:dyDescent="0.2">
      <c r="A17" s="3"/>
      <c r="B17" s="3"/>
      <c r="C17" s="3"/>
      <c r="D17" s="3"/>
      <c r="E17" s="2"/>
      <c r="F17" s="2"/>
      <c r="G17" s="2"/>
      <c r="H17" s="2"/>
      <c r="I17" s="2"/>
      <c r="J17" s="2"/>
      <c r="K17" s="2"/>
      <c r="L17" s="2"/>
      <c r="M17" s="2"/>
      <c r="N17" s="2"/>
      <c r="O17" s="3"/>
      <c r="P17" s="3"/>
      <c r="Q17" s="3"/>
    </row>
    <row r="18" spans="1:17" x14ac:dyDescent="0.2">
      <c r="A18" s="3"/>
      <c r="B18" s="3"/>
      <c r="C18" s="3"/>
      <c r="D18" s="3"/>
      <c r="E18" s="2"/>
      <c r="F18" s="2"/>
      <c r="G18" s="2"/>
      <c r="H18" s="2"/>
      <c r="I18" s="2"/>
      <c r="J18" s="2"/>
      <c r="K18" s="2"/>
      <c r="L18" s="2"/>
      <c r="M18" s="2"/>
      <c r="N18" s="2"/>
      <c r="O18" s="3"/>
      <c r="P18" s="3"/>
      <c r="Q18" s="3"/>
    </row>
    <row r="19" spans="1:17" x14ac:dyDescent="0.2">
      <c r="A19" s="3"/>
      <c r="B19" s="3"/>
      <c r="C19" s="3"/>
      <c r="D19" s="3"/>
      <c r="E19" s="2"/>
      <c r="F19" s="2"/>
      <c r="G19" s="2"/>
      <c r="H19" s="2"/>
      <c r="I19" s="2"/>
      <c r="J19" s="2"/>
      <c r="K19" s="2"/>
      <c r="L19" s="2"/>
      <c r="M19" s="2"/>
      <c r="N19" s="2"/>
      <c r="O19" s="3"/>
      <c r="P19" s="3"/>
      <c r="Q19" s="3"/>
    </row>
    <row r="20" spans="1:17" x14ac:dyDescent="0.2">
      <c r="A20" s="3"/>
      <c r="B20" s="3"/>
      <c r="C20" s="3"/>
      <c r="D20" s="3"/>
      <c r="E20" s="2"/>
      <c r="F20" s="2"/>
      <c r="G20" s="2"/>
      <c r="H20" s="2"/>
      <c r="I20" s="2"/>
      <c r="J20" s="2"/>
      <c r="K20" s="2"/>
      <c r="L20" s="2"/>
      <c r="M20" s="2"/>
      <c r="N20" s="2"/>
      <c r="O20" s="3"/>
      <c r="P20" s="3"/>
      <c r="Q20" s="3"/>
    </row>
    <row r="21" spans="1:17" x14ac:dyDescent="0.2">
      <c r="A21" s="3"/>
      <c r="B21" s="3"/>
      <c r="C21" s="3"/>
      <c r="D21" s="3"/>
      <c r="E21" s="2"/>
      <c r="F21" s="2"/>
      <c r="G21" s="2"/>
      <c r="H21" s="2"/>
      <c r="I21" s="2"/>
      <c r="J21" s="2"/>
      <c r="K21" s="2"/>
      <c r="L21" s="2"/>
      <c r="M21" s="2"/>
      <c r="N21" s="2"/>
      <c r="O21" s="3"/>
      <c r="P21" s="3"/>
      <c r="Q21" s="3"/>
    </row>
    <row r="22" spans="1:17" x14ac:dyDescent="0.2">
      <c r="A22" s="3"/>
      <c r="B22" s="3"/>
      <c r="C22" s="3"/>
      <c r="D22" s="3"/>
      <c r="E22" s="2"/>
      <c r="F22" s="2"/>
      <c r="G22" s="2"/>
      <c r="H22" s="2"/>
      <c r="I22" s="2"/>
      <c r="J22" s="2"/>
      <c r="K22" s="2"/>
      <c r="L22" s="2"/>
      <c r="M22" s="2"/>
      <c r="N22" s="2"/>
      <c r="O22" s="3"/>
      <c r="P22" s="3"/>
      <c r="Q22" s="3"/>
    </row>
    <row r="23" spans="1:17" x14ac:dyDescent="0.2">
      <c r="A23" s="3"/>
      <c r="B23" s="3"/>
      <c r="C23" s="3"/>
      <c r="D23" s="3"/>
      <c r="E23" s="2"/>
      <c r="F23" s="2"/>
      <c r="G23" s="2"/>
      <c r="H23" s="2"/>
      <c r="I23" s="2"/>
      <c r="J23" s="2"/>
      <c r="K23" s="2"/>
      <c r="L23" s="2"/>
      <c r="M23" s="2"/>
      <c r="N23" s="2"/>
      <c r="O23" s="3"/>
      <c r="P23" s="3"/>
      <c r="Q23" s="3"/>
    </row>
    <row r="24" spans="1:17" x14ac:dyDescent="0.2">
      <c r="A24" s="3"/>
      <c r="B24" s="3"/>
      <c r="C24" s="3"/>
      <c r="D24" s="3"/>
      <c r="E24" s="3"/>
      <c r="F24" s="3"/>
      <c r="G24" s="3"/>
      <c r="H24" s="3"/>
      <c r="I24" s="3"/>
      <c r="J24" s="3"/>
      <c r="K24" s="3"/>
      <c r="L24" s="3"/>
      <c r="M24" s="3"/>
      <c r="N24" s="3"/>
      <c r="O24" s="3"/>
      <c r="P24" s="3"/>
      <c r="Q24" s="3"/>
    </row>
    <row r="25" spans="1:17" x14ac:dyDescent="0.2">
      <c r="A25" s="3"/>
      <c r="B25" s="3"/>
      <c r="C25" s="3"/>
      <c r="D25" s="4"/>
      <c r="E25" s="5"/>
      <c r="F25" s="5"/>
      <c r="G25" s="5"/>
      <c r="H25" s="5"/>
      <c r="I25" s="5"/>
      <c r="J25" s="5"/>
      <c r="K25" s="5"/>
      <c r="L25" s="5"/>
      <c r="M25" s="5"/>
      <c r="N25" s="5"/>
      <c r="O25" s="6"/>
      <c r="P25" s="3"/>
      <c r="Q25" s="3"/>
    </row>
    <row r="26" spans="1:17" x14ac:dyDescent="0.2">
      <c r="A26" s="3"/>
      <c r="B26" s="3"/>
      <c r="C26" s="3"/>
      <c r="D26" s="7"/>
      <c r="E26" s="8"/>
      <c r="F26" s="8"/>
      <c r="G26" s="8"/>
      <c r="H26" s="8"/>
      <c r="I26" s="8"/>
      <c r="J26" s="8"/>
      <c r="K26" s="8"/>
      <c r="L26" s="8"/>
      <c r="M26" s="8"/>
      <c r="N26" s="8"/>
      <c r="O26" s="9"/>
      <c r="P26" s="3"/>
      <c r="Q26" s="3"/>
    </row>
    <row r="27" spans="1:17" ht="15.75" customHeight="1" x14ac:dyDescent="0.2">
      <c r="A27" s="3"/>
      <c r="B27" s="3"/>
      <c r="C27" s="3"/>
      <c r="D27" s="7"/>
      <c r="E27" s="75" t="s">
        <v>166</v>
      </c>
      <c r="F27" s="75"/>
      <c r="G27" s="75"/>
      <c r="H27" s="75"/>
      <c r="I27" s="75"/>
      <c r="J27" s="75"/>
      <c r="K27" s="75"/>
      <c r="L27" s="75"/>
      <c r="M27" s="75"/>
      <c r="N27" s="75"/>
      <c r="O27" s="9"/>
      <c r="P27" s="3"/>
      <c r="Q27" s="3"/>
    </row>
    <row r="28" spans="1:17" ht="20.25" x14ac:dyDescent="0.3">
      <c r="A28" s="3"/>
      <c r="B28" s="3"/>
      <c r="C28" s="3"/>
      <c r="D28" s="10"/>
      <c r="E28" s="11"/>
      <c r="F28" s="11"/>
      <c r="G28" s="68"/>
      <c r="H28" s="11"/>
      <c r="I28" s="11"/>
      <c r="J28" s="11"/>
      <c r="K28" s="11"/>
      <c r="L28" s="11"/>
      <c r="M28" s="11"/>
      <c r="N28" s="11"/>
      <c r="O28" s="12"/>
      <c r="P28" s="3"/>
      <c r="Q28" s="3"/>
    </row>
    <row r="29" spans="1:17" x14ac:dyDescent="0.2">
      <c r="A29" s="3"/>
      <c r="B29" s="3"/>
      <c r="C29" s="3"/>
      <c r="D29" s="3"/>
      <c r="E29" s="3"/>
      <c r="F29" s="3"/>
      <c r="G29" s="3"/>
      <c r="H29" s="3"/>
      <c r="I29" s="3"/>
      <c r="J29" s="3"/>
      <c r="K29" s="3"/>
      <c r="L29" s="3"/>
      <c r="M29" s="3"/>
      <c r="N29" s="3"/>
      <c r="O29" s="3"/>
      <c r="P29" s="3"/>
      <c r="Q29" s="3"/>
    </row>
    <row r="30" spans="1:17" x14ac:dyDescent="0.2">
      <c r="A30" s="3"/>
      <c r="B30" s="3"/>
      <c r="C30" s="3"/>
      <c r="D30" s="3"/>
      <c r="E30" s="3"/>
      <c r="F30" s="3"/>
      <c r="G30" s="3"/>
      <c r="H30" s="3"/>
      <c r="I30" s="3"/>
      <c r="J30" s="3"/>
      <c r="K30" s="3"/>
      <c r="L30" s="3"/>
      <c r="M30" s="3"/>
      <c r="N30" s="3"/>
      <c r="O30" s="3"/>
      <c r="P30" s="3"/>
      <c r="Q30" s="3"/>
    </row>
    <row r="31" spans="1:17" x14ac:dyDescent="0.2">
      <c r="A31" s="3"/>
      <c r="B31" s="3"/>
      <c r="C31" s="3"/>
      <c r="D31" s="3"/>
      <c r="E31" s="3"/>
      <c r="F31" s="3"/>
      <c r="G31" s="3"/>
      <c r="H31" s="3"/>
      <c r="I31" s="3"/>
      <c r="J31" s="3"/>
      <c r="K31" s="3"/>
      <c r="L31" s="3"/>
      <c r="M31" s="3"/>
      <c r="N31" s="3"/>
      <c r="O31" s="3"/>
      <c r="P31" s="3"/>
      <c r="Q31" s="73" t="s">
        <v>252</v>
      </c>
    </row>
  </sheetData>
  <mergeCells count="1">
    <mergeCell ref="E27:N27"/>
  </mergeCells>
  <pageMargins left="0.7" right="0.7" top="0.75" bottom="0.75" header="0.3" footer="0.3"/>
  <pageSetup paperSize="9" scale="56"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rightToLeft="1" view="pageBreakPreview" topLeftCell="A10" zoomScale="160" zoomScaleNormal="70" zoomScaleSheetLayoutView="160" workbookViewId="0">
      <selection activeCell="H30" sqref="H30"/>
    </sheetView>
  </sheetViews>
  <sheetFormatPr defaultColWidth="9.140625" defaultRowHeight="15" x14ac:dyDescent="0.2"/>
  <cols>
    <col min="1" max="16384" width="9.140625" style="1"/>
  </cols>
  <sheetData>
    <row r="1" spans="1:17" x14ac:dyDescent="0.2">
      <c r="A1" s="3"/>
      <c r="B1" s="3"/>
      <c r="C1" s="3"/>
      <c r="D1" s="3"/>
      <c r="E1" s="3"/>
      <c r="F1" s="3"/>
      <c r="G1" s="3"/>
      <c r="H1" s="3"/>
      <c r="I1" s="3"/>
      <c r="J1" s="3"/>
      <c r="K1" s="3"/>
      <c r="L1" s="3"/>
      <c r="M1" s="3"/>
      <c r="N1" s="3"/>
      <c r="O1" s="3"/>
      <c r="P1" s="3"/>
    </row>
    <row r="2" spans="1:17" x14ac:dyDescent="0.2">
      <c r="A2" s="3"/>
      <c r="B2" s="3"/>
      <c r="C2" s="3"/>
      <c r="D2" s="3"/>
      <c r="E2" s="3"/>
      <c r="F2" s="3"/>
      <c r="G2" s="3"/>
      <c r="H2" s="3"/>
      <c r="I2" s="3"/>
      <c r="J2" s="3"/>
      <c r="K2" s="3"/>
      <c r="L2" s="3"/>
      <c r="M2" s="3"/>
      <c r="N2" s="3"/>
      <c r="O2" s="3"/>
      <c r="P2" s="3"/>
    </row>
    <row r="3" spans="1:17" x14ac:dyDescent="0.2">
      <c r="A3" s="3"/>
      <c r="B3" s="3"/>
      <c r="C3" s="3"/>
      <c r="D3" s="3"/>
      <c r="E3" s="3"/>
      <c r="F3" s="3"/>
      <c r="G3" s="3"/>
      <c r="H3" s="3"/>
      <c r="I3" s="3"/>
      <c r="J3" s="3"/>
      <c r="K3" s="3"/>
      <c r="L3" s="3"/>
      <c r="M3" s="3"/>
      <c r="N3" s="3"/>
      <c r="O3" s="3"/>
      <c r="P3" s="3"/>
    </row>
    <row r="4" spans="1:17" ht="26.25" x14ac:dyDescent="0.4">
      <c r="A4" s="13" t="s">
        <v>139</v>
      </c>
      <c r="B4" s="2"/>
      <c r="C4" s="13"/>
      <c r="D4" s="13"/>
      <c r="E4" s="13"/>
      <c r="F4" s="13"/>
      <c r="G4" s="13"/>
      <c r="H4" s="13"/>
      <c r="I4" s="13"/>
      <c r="J4" s="2"/>
      <c r="K4" s="2"/>
      <c r="L4" s="2"/>
      <c r="M4" s="2"/>
      <c r="N4" s="2"/>
      <c r="O4" s="2"/>
      <c r="P4" s="2"/>
      <c r="Q4" s="2"/>
    </row>
    <row r="6" spans="1:17" ht="24.95" customHeight="1" x14ac:dyDescent="0.2">
      <c r="D6" s="76" t="s">
        <v>167</v>
      </c>
      <c r="E6" s="77"/>
      <c r="F6" s="77"/>
      <c r="G6" s="77"/>
      <c r="H6" s="77"/>
      <c r="I6" s="77"/>
      <c r="J6" s="77"/>
      <c r="K6" s="78"/>
    </row>
    <row r="7" spans="1:17" ht="15.75" x14ac:dyDescent="0.25">
      <c r="D7" s="54" t="s">
        <v>140</v>
      </c>
      <c r="E7" s="17"/>
      <c r="F7" s="17"/>
      <c r="G7" s="17"/>
      <c r="H7" s="17"/>
      <c r="I7" s="17"/>
      <c r="J7" s="17"/>
      <c r="K7" s="18"/>
    </row>
    <row r="8" spans="1:17" x14ac:dyDescent="0.2">
      <c r="D8" s="55"/>
      <c r="E8" s="3" t="s">
        <v>143</v>
      </c>
      <c r="F8" s="3"/>
      <c r="G8" s="3"/>
      <c r="H8" s="3"/>
      <c r="I8" s="3"/>
      <c r="J8" s="3"/>
      <c r="K8" s="56"/>
    </row>
    <row r="9" spans="1:17" x14ac:dyDescent="0.2">
      <c r="D9" s="57"/>
      <c r="E9" s="3" t="s">
        <v>144</v>
      </c>
      <c r="F9" s="3"/>
      <c r="G9" s="3"/>
      <c r="H9" s="3"/>
      <c r="I9" s="3"/>
      <c r="J9" s="3"/>
      <c r="K9" s="56"/>
    </row>
    <row r="10" spans="1:17" x14ac:dyDescent="0.2">
      <c r="D10" s="57"/>
      <c r="E10" s="3" t="s">
        <v>145</v>
      </c>
      <c r="F10" s="3"/>
      <c r="G10" s="3"/>
      <c r="H10" s="3"/>
      <c r="I10" s="3"/>
      <c r="J10" s="3"/>
      <c r="K10" s="56"/>
    </row>
    <row r="11" spans="1:17" x14ac:dyDescent="0.2">
      <c r="D11" s="57"/>
      <c r="E11" s="3" t="s">
        <v>3</v>
      </c>
      <c r="F11" s="3"/>
      <c r="G11" s="3"/>
      <c r="H11" s="3"/>
      <c r="I11" s="3"/>
      <c r="J11" s="3"/>
      <c r="K11" s="56"/>
    </row>
    <row r="12" spans="1:17" ht="15.75" x14ac:dyDescent="0.25">
      <c r="D12" s="53" t="s">
        <v>141</v>
      </c>
      <c r="E12" s="15"/>
      <c r="F12" s="15"/>
      <c r="G12" s="15"/>
      <c r="H12" s="15"/>
      <c r="I12" s="15"/>
      <c r="J12" s="15"/>
      <c r="K12" s="16"/>
    </row>
    <row r="13" spans="1:17" ht="15.75" x14ac:dyDescent="0.25">
      <c r="D13" s="54" t="s">
        <v>142</v>
      </c>
      <c r="E13" s="15"/>
      <c r="F13" s="17"/>
      <c r="G13" s="17"/>
      <c r="H13" s="17"/>
      <c r="I13" s="17"/>
      <c r="J13" s="17"/>
      <c r="K13" s="18"/>
    </row>
    <row r="14" spans="1:17" x14ac:dyDescent="0.2">
      <c r="D14" s="57"/>
      <c r="E14" s="62">
        <v>1</v>
      </c>
      <c r="F14" s="22" t="s">
        <v>15</v>
      </c>
      <c r="G14" s="22"/>
      <c r="H14" s="22"/>
      <c r="I14" s="22"/>
      <c r="J14" s="22"/>
      <c r="K14" s="56"/>
    </row>
    <row r="15" spans="1:17" ht="15.75" x14ac:dyDescent="0.25">
      <c r="D15" s="57"/>
      <c r="E15" s="62">
        <v>2</v>
      </c>
      <c r="F15" s="61" t="s">
        <v>38</v>
      </c>
      <c r="G15" s="22"/>
      <c r="H15" s="22"/>
      <c r="I15" s="22"/>
      <c r="J15" s="22"/>
      <c r="K15" s="56"/>
    </row>
    <row r="16" spans="1:17" ht="15.75" x14ac:dyDescent="0.25">
      <c r="D16" s="57"/>
      <c r="E16" s="62">
        <v>3</v>
      </c>
      <c r="F16" s="61" t="s">
        <v>221</v>
      </c>
      <c r="G16" s="22"/>
      <c r="H16" s="22"/>
      <c r="I16" s="22"/>
      <c r="J16" s="22"/>
      <c r="K16" s="56"/>
    </row>
    <row r="17" spans="4:15" ht="15.75" x14ac:dyDescent="0.25">
      <c r="D17" s="57"/>
      <c r="E17" s="62">
        <v>4</v>
      </c>
      <c r="F17" s="61" t="s">
        <v>216</v>
      </c>
      <c r="G17" s="22"/>
      <c r="H17" s="22"/>
      <c r="I17" s="22"/>
      <c r="J17" s="22"/>
      <c r="K17" s="56"/>
    </row>
    <row r="18" spans="4:15" x14ac:dyDescent="0.2">
      <c r="D18" s="57"/>
      <c r="E18" s="62">
        <v>5</v>
      </c>
      <c r="F18" s="22" t="s">
        <v>75</v>
      </c>
      <c r="G18" s="22"/>
      <c r="H18" s="22"/>
      <c r="I18" s="22"/>
      <c r="J18" s="22"/>
      <c r="K18" s="56"/>
    </row>
    <row r="19" spans="4:15" x14ac:dyDescent="0.2">
      <c r="D19" s="57"/>
      <c r="E19" s="62">
        <v>6</v>
      </c>
      <c r="F19" s="22" t="s">
        <v>146</v>
      </c>
      <c r="G19" s="22"/>
      <c r="H19" s="22"/>
      <c r="I19" s="22"/>
      <c r="J19" s="22"/>
      <c r="K19" s="56"/>
    </row>
    <row r="20" spans="4:15" x14ac:dyDescent="0.2">
      <c r="D20" s="57"/>
      <c r="E20" s="62">
        <v>7</v>
      </c>
      <c r="F20" s="22" t="s">
        <v>189</v>
      </c>
      <c r="G20" s="22"/>
      <c r="H20" s="22"/>
      <c r="I20" s="22"/>
      <c r="J20" s="22"/>
      <c r="K20" s="56"/>
    </row>
    <row r="21" spans="4:15" x14ac:dyDescent="0.2">
      <c r="D21" s="57"/>
      <c r="E21" s="62">
        <v>8</v>
      </c>
      <c r="F21" s="22" t="s">
        <v>147</v>
      </c>
      <c r="G21" s="22"/>
      <c r="H21" s="22"/>
      <c r="I21" s="22"/>
      <c r="J21" s="22"/>
      <c r="K21" s="56"/>
    </row>
    <row r="22" spans="4:15" ht="15.75" x14ac:dyDescent="0.25">
      <c r="D22" s="57"/>
      <c r="E22" s="62">
        <v>9</v>
      </c>
      <c r="F22" s="60" t="s">
        <v>148</v>
      </c>
      <c r="G22" s="22"/>
      <c r="H22" s="22"/>
      <c r="I22" s="22"/>
      <c r="J22" s="22"/>
      <c r="K22" s="56"/>
    </row>
    <row r="23" spans="4:15" x14ac:dyDescent="0.2">
      <c r="D23" s="57"/>
      <c r="E23" s="62">
        <v>10</v>
      </c>
      <c r="F23" s="22" t="s">
        <v>149</v>
      </c>
      <c r="G23" s="22"/>
      <c r="H23" s="22"/>
      <c r="I23" s="22"/>
      <c r="J23" s="22"/>
      <c r="K23" s="56"/>
    </row>
    <row r="24" spans="4:15" x14ac:dyDescent="0.2">
      <c r="D24" s="58"/>
      <c r="E24" s="14"/>
      <c r="F24" s="14"/>
      <c r="G24" s="14"/>
      <c r="H24" s="14"/>
      <c r="I24" s="14"/>
      <c r="J24" s="14"/>
      <c r="K24" s="59"/>
    </row>
    <row r="25" spans="4:15" x14ac:dyDescent="0.2">
      <c r="O25" s="74" t="s">
        <v>252</v>
      </c>
    </row>
  </sheetData>
  <mergeCells count="1">
    <mergeCell ref="D6:K6"/>
  </mergeCells>
  <pageMargins left="0.7" right="0.7" top="0.75" bottom="0.75" header="0.3" footer="0.3"/>
  <pageSetup scale="62"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rightToLeft="1" view="pageBreakPreview" topLeftCell="A9" zoomScale="115" zoomScaleNormal="70" zoomScaleSheetLayoutView="115" workbookViewId="0">
      <selection activeCell="M15" sqref="M15"/>
    </sheetView>
  </sheetViews>
  <sheetFormatPr defaultColWidth="9.140625" defaultRowHeight="15" x14ac:dyDescent="0.2"/>
  <cols>
    <col min="1" max="16384" width="9.140625" style="1"/>
  </cols>
  <sheetData>
    <row r="1" spans="1:17" x14ac:dyDescent="0.2">
      <c r="A1" s="3"/>
      <c r="B1" s="3"/>
      <c r="C1" s="3"/>
      <c r="D1" s="3"/>
      <c r="E1" s="3"/>
      <c r="F1" s="3"/>
      <c r="G1" s="3"/>
      <c r="H1" s="3"/>
      <c r="I1" s="3"/>
      <c r="J1" s="3"/>
      <c r="K1" s="3"/>
      <c r="L1" s="3"/>
      <c r="M1" s="3"/>
      <c r="N1" s="3"/>
      <c r="O1" s="3"/>
      <c r="P1" s="3"/>
      <c r="Q1" s="3"/>
    </row>
    <row r="2" spans="1:17" x14ac:dyDescent="0.2">
      <c r="A2" s="3"/>
      <c r="B2" s="3"/>
      <c r="C2" s="3"/>
      <c r="D2" s="3"/>
      <c r="E2" s="3"/>
      <c r="F2" s="3"/>
      <c r="G2" s="3"/>
      <c r="H2" s="3"/>
      <c r="I2" s="3"/>
      <c r="J2" s="3"/>
      <c r="K2" s="3"/>
      <c r="L2" s="3"/>
      <c r="M2" s="3"/>
      <c r="N2" s="3"/>
      <c r="O2" s="3"/>
      <c r="P2" s="3"/>
      <c r="Q2" s="3"/>
    </row>
    <row r="3" spans="1:17" x14ac:dyDescent="0.2">
      <c r="A3" s="3"/>
      <c r="B3" s="3"/>
      <c r="C3" s="3"/>
      <c r="D3" s="3"/>
      <c r="E3" s="3"/>
      <c r="F3" s="3"/>
      <c r="G3" s="3"/>
      <c r="H3" s="3"/>
      <c r="I3" s="3"/>
      <c r="J3" s="3"/>
      <c r="K3" s="3"/>
      <c r="L3" s="3"/>
      <c r="M3" s="3"/>
      <c r="N3" s="3"/>
      <c r="O3" s="3"/>
      <c r="P3" s="3"/>
      <c r="Q3" s="3"/>
    </row>
    <row r="4" spans="1:17" x14ac:dyDescent="0.2">
      <c r="A4" s="3"/>
      <c r="B4" s="3"/>
      <c r="C4" s="3"/>
      <c r="D4" s="3"/>
      <c r="E4" s="3"/>
      <c r="F4" s="3"/>
      <c r="G4" s="3"/>
      <c r="H4" s="3"/>
      <c r="I4" s="3"/>
      <c r="J4" s="3"/>
      <c r="K4" s="3"/>
      <c r="L4" s="3"/>
      <c r="M4" s="3"/>
      <c r="N4" s="3"/>
      <c r="O4" s="3"/>
      <c r="P4" s="3"/>
      <c r="Q4" s="3"/>
    </row>
    <row r="5" spans="1:17" ht="26.25" x14ac:dyDescent="0.4">
      <c r="A5" s="19" t="s">
        <v>138</v>
      </c>
      <c r="B5" s="2"/>
      <c r="C5" s="13"/>
      <c r="D5" s="13"/>
      <c r="E5" s="13"/>
      <c r="F5" s="13"/>
      <c r="G5" s="13"/>
      <c r="H5" s="13"/>
      <c r="I5" s="13"/>
      <c r="J5" s="2"/>
      <c r="K5" s="2"/>
      <c r="L5" s="2"/>
      <c r="M5" s="2"/>
      <c r="N5" s="2"/>
      <c r="O5" s="2"/>
      <c r="P5" s="2"/>
      <c r="Q5" s="2"/>
    </row>
    <row r="6" spans="1:17" ht="9" customHeight="1" x14ac:dyDescent="0.2">
      <c r="A6" s="3"/>
      <c r="B6" s="3"/>
      <c r="C6" s="3"/>
      <c r="D6" s="3"/>
      <c r="E6" s="3"/>
      <c r="F6" s="3"/>
      <c r="G6" s="3"/>
      <c r="H6" s="3"/>
      <c r="I6" s="3"/>
      <c r="J6" s="3"/>
      <c r="K6" s="3"/>
      <c r="L6" s="3"/>
      <c r="M6" s="3"/>
      <c r="N6" s="3"/>
      <c r="O6" s="3"/>
      <c r="P6" s="3"/>
      <c r="Q6" s="14"/>
    </row>
    <row r="7" spans="1:17" ht="36" customHeight="1" x14ac:dyDescent="0.2">
      <c r="A7" s="81" t="s">
        <v>0</v>
      </c>
      <c r="B7" s="81"/>
      <c r="C7" s="81"/>
      <c r="D7" s="81"/>
      <c r="E7" s="81"/>
      <c r="F7" s="81"/>
      <c r="G7" s="81"/>
      <c r="H7" s="81"/>
      <c r="I7" s="81"/>
      <c r="J7" s="81"/>
      <c r="K7" s="81"/>
      <c r="L7" s="81"/>
      <c r="M7" s="81"/>
      <c r="N7" s="81"/>
      <c r="O7" s="81"/>
      <c r="P7" s="81"/>
      <c r="Q7" s="20"/>
    </row>
    <row r="8" spans="1:17" ht="186.95" customHeight="1" x14ac:dyDescent="0.2">
      <c r="A8" s="79" t="s">
        <v>246</v>
      </c>
      <c r="B8" s="80"/>
      <c r="C8" s="80"/>
      <c r="D8" s="80"/>
      <c r="E8" s="80"/>
      <c r="F8" s="80"/>
      <c r="G8" s="80"/>
      <c r="H8" s="80"/>
      <c r="I8" s="80"/>
      <c r="J8" s="80"/>
      <c r="K8" s="80"/>
      <c r="L8" s="80"/>
      <c r="M8" s="80"/>
      <c r="N8" s="80"/>
      <c r="O8" s="80"/>
      <c r="P8" s="80"/>
      <c r="Q8" s="20"/>
    </row>
    <row r="9" spans="1:17" ht="36" customHeight="1" x14ac:dyDescent="0.2">
      <c r="A9" s="82" t="s">
        <v>1</v>
      </c>
      <c r="B9" s="82"/>
      <c r="C9" s="82"/>
      <c r="D9" s="82"/>
      <c r="E9" s="82"/>
      <c r="F9" s="82"/>
      <c r="G9" s="82"/>
      <c r="H9" s="82"/>
      <c r="I9" s="82"/>
      <c r="J9" s="82"/>
      <c r="K9" s="82"/>
      <c r="L9" s="82"/>
      <c r="M9" s="82"/>
      <c r="N9" s="82"/>
      <c r="O9" s="82"/>
      <c r="P9" s="82"/>
      <c r="Q9" s="20"/>
    </row>
    <row r="10" spans="1:17" ht="135" customHeight="1" x14ac:dyDescent="0.2">
      <c r="A10" s="79" t="s">
        <v>217</v>
      </c>
      <c r="B10" s="80"/>
      <c r="C10" s="80"/>
      <c r="D10" s="80"/>
      <c r="E10" s="80"/>
      <c r="F10" s="80"/>
      <c r="G10" s="80"/>
      <c r="H10" s="80"/>
      <c r="I10" s="80"/>
      <c r="J10" s="80"/>
      <c r="K10" s="80"/>
      <c r="L10" s="80"/>
      <c r="M10" s="80"/>
      <c r="N10" s="80"/>
      <c r="O10" s="80"/>
      <c r="P10" s="80"/>
      <c r="Q10" s="20"/>
    </row>
    <row r="11" spans="1:17" ht="36" customHeight="1" x14ac:dyDescent="0.2">
      <c r="A11" s="82" t="s">
        <v>2</v>
      </c>
      <c r="B11" s="82"/>
      <c r="C11" s="82"/>
      <c r="D11" s="82"/>
      <c r="E11" s="82"/>
      <c r="F11" s="82"/>
      <c r="G11" s="82"/>
      <c r="H11" s="82"/>
      <c r="I11" s="82"/>
      <c r="J11" s="82"/>
      <c r="K11" s="82"/>
      <c r="L11" s="82"/>
      <c r="M11" s="82"/>
      <c r="N11" s="82"/>
      <c r="O11" s="82"/>
      <c r="P11" s="82"/>
      <c r="Q11" s="20"/>
    </row>
    <row r="12" spans="1:17" ht="44.25" customHeight="1" x14ac:dyDescent="0.2">
      <c r="A12" s="79" t="s">
        <v>150</v>
      </c>
      <c r="B12" s="80"/>
      <c r="C12" s="80"/>
      <c r="D12" s="80"/>
      <c r="E12" s="80"/>
      <c r="F12" s="80"/>
      <c r="G12" s="80"/>
      <c r="H12" s="80"/>
      <c r="I12" s="80"/>
      <c r="J12" s="80"/>
      <c r="K12" s="80"/>
      <c r="L12" s="80"/>
      <c r="M12" s="80"/>
      <c r="N12" s="80"/>
      <c r="O12" s="80"/>
      <c r="P12" s="80"/>
      <c r="Q12" s="20"/>
    </row>
    <row r="13" spans="1:17" ht="36" customHeight="1" x14ac:dyDescent="0.2">
      <c r="A13" s="82" t="s">
        <v>3</v>
      </c>
      <c r="B13" s="82"/>
      <c r="C13" s="82"/>
      <c r="D13" s="82"/>
      <c r="E13" s="82"/>
      <c r="F13" s="82"/>
      <c r="G13" s="82"/>
      <c r="H13" s="82"/>
      <c r="I13" s="82"/>
      <c r="J13" s="82"/>
      <c r="K13" s="82"/>
      <c r="L13" s="82"/>
      <c r="M13" s="82"/>
      <c r="N13" s="82"/>
      <c r="O13" s="82"/>
      <c r="P13" s="82"/>
      <c r="Q13" s="20"/>
    </row>
    <row r="14" spans="1:17" ht="108.75" customHeight="1" x14ac:dyDescent="0.2">
      <c r="A14" s="79" t="s">
        <v>253</v>
      </c>
      <c r="B14" s="80"/>
      <c r="C14" s="80"/>
      <c r="D14" s="80"/>
      <c r="E14" s="80"/>
      <c r="F14" s="80"/>
      <c r="G14" s="80"/>
      <c r="H14" s="80"/>
      <c r="I14" s="80"/>
      <c r="J14" s="80"/>
      <c r="K14" s="80"/>
      <c r="L14" s="80"/>
      <c r="M14" s="80"/>
      <c r="N14" s="80"/>
      <c r="O14" s="80"/>
      <c r="P14" s="80"/>
      <c r="Q14" s="20"/>
    </row>
    <row r="15" spans="1:17" ht="78" customHeight="1" x14ac:dyDescent="0.2">
      <c r="A15" s="71"/>
      <c r="B15" s="72"/>
      <c r="C15" s="72"/>
      <c r="D15" s="72"/>
      <c r="E15" s="72"/>
      <c r="F15" s="72"/>
      <c r="G15" s="72"/>
      <c r="H15" s="72"/>
      <c r="I15" s="72"/>
      <c r="J15" s="72"/>
      <c r="K15" s="72"/>
      <c r="L15" s="72"/>
      <c r="M15" s="72"/>
      <c r="N15" s="72"/>
      <c r="O15" s="72"/>
      <c r="P15" s="72"/>
      <c r="Q15" s="20"/>
    </row>
  </sheetData>
  <mergeCells count="8">
    <mergeCell ref="A14:P14"/>
    <mergeCell ref="A12:P12"/>
    <mergeCell ref="A7:P7"/>
    <mergeCell ref="A9:P9"/>
    <mergeCell ref="A11:P11"/>
    <mergeCell ref="A13:P13"/>
    <mergeCell ref="A8:P8"/>
    <mergeCell ref="A10:P10"/>
  </mergeCells>
  <pageMargins left="0.7" right="0.7" top="0.75" bottom="0.75" header="0.3" footer="0.3"/>
  <pageSetup scale="55"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rightToLeft="1" view="pageBreakPreview" topLeftCell="A5" zoomScale="85" zoomScaleNormal="70" zoomScaleSheetLayoutView="85" workbookViewId="0">
      <selection activeCell="A20" sqref="A20:P20"/>
    </sheetView>
  </sheetViews>
  <sheetFormatPr defaultColWidth="9.140625" defaultRowHeight="15" x14ac:dyDescent="0.2"/>
  <cols>
    <col min="1" max="5" width="9.140625" style="1"/>
    <col min="6" max="10" width="22.42578125" style="1" customWidth="1"/>
    <col min="11" max="16384" width="9.140625" style="1"/>
  </cols>
  <sheetData>
    <row r="1" spans="1:17" x14ac:dyDescent="0.2">
      <c r="A1" s="3"/>
      <c r="B1" s="3"/>
      <c r="C1" s="3"/>
      <c r="D1" s="3"/>
      <c r="E1" s="3"/>
      <c r="F1" s="3"/>
      <c r="G1" s="3"/>
      <c r="H1" s="3"/>
      <c r="I1" s="3"/>
      <c r="J1" s="3"/>
      <c r="K1" s="3"/>
      <c r="L1" s="3"/>
      <c r="M1" s="3"/>
      <c r="N1" s="3"/>
      <c r="O1" s="3"/>
      <c r="P1" s="3"/>
      <c r="Q1" s="3"/>
    </row>
    <row r="2" spans="1:17" x14ac:dyDescent="0.2">
      <c r="A2" s="3"/>
      <c r="B2" s="3"/>
      <c r="C2" s="3"/>
      <c r="D2" s="3"/>
      <c r="E2" s="3"/>
      <c r="F2" s="3"/>
      <c r="G2" s="3"/>
      <c r="H2" s="3"/>
      <c r="I2" s="3"/>
      <c r="J2" s="3"/>
      <c r="K2" s="3"/>
      <c r="L2" s="3"/>
      <c r="M2" s="3"/>
      <c r="N2" s="3"/>
      <c r="O2" s="3"/>
      <c r="P2" s="3"/>
      <c r="Q2" s="3"/>
    </row>
    <row r="3" spans="1:17" x14ac:dyDescent="0.2">
      <c r="A3" s="3"/>
      <c r="B3" s="3"/>
      <c r="C3" s="3"/>
      <c r="D3" s="3"/>
      <c r="E3" s="3"/>
      <c r="F3" s="3"/>
      <c r="G3" s="3"/>
      <c r="H3" s="3"/>
      <c r="I3" s="3"/>
      <c r="J3" s="3"/>
      <c r="K3" s="3"/>
      <c r="L3" s="3"/>
      <c r="M3" s="3"/>
      <c r="N3" s="3"/>
      <c r="O3" s="3"/>
      <c r="P3" s="3"/>
      <c r="Q3" s="3"/>
    </row>
    <row r="4" spans="1:17" x14ac:dyDescent="0.2">
      <c r="A4" s="3"/>
      <c r="B4" s="3"/>
      <c r="C4" s="3"/>
      <c r="D4" s="3"/>
      <c r="E4" s="3"/>
      <c r="F4" s="3"/>
      <c r="G4" s="3"/>
      <c r="H4" s="3"/>
      <c r="I4" s="3"/>
      <c r="J4" s="3"/>
      <c r="K4" s="3"/>
      <c r="L4" s="3"/>
      <c r="M4" s="3"/>
      <c r="N4" s="3"/>
      <c r="O4" s="3"/>
      <c r="P4" s="3"/>
      <c r="Q4" s="3"/>
    </row>
    <row r="5" spans="1:17" ht="26.25" x14ac:dyDescent="0.4">
      <c r="A5" s="19" t="s">
        <v>137</v>
      </c>
      <c r="B5" s="2"/>
      <c r="C5" s="13"/>
      <c r="D5" s="13"/>
      <c r="E5" s="13"/>
      <c r="F5" s="13"/>
      <c r="G5" s="13"/>
      <c r="H5" s="13"/>
      <c r="I5" s="13" t="s">
        <v>218</v>
      </c>
      <c r="J5" s="2"/>
      <c r="K5" s="2"/>
      <c r="L5" s="2"/>
      <c r="M5" s="2"/>
      <c r="N5" s="2"/>
      <c r="O5" s="2"/>
      <c r="P5" s="2"/>
      <c r="Q5" s="2"/>
    </row>
    <row r="6" spans="1:17" s="3" customFormat="1" ht="11.25" customHeight="1" x14ac:dyDescent="0.4">
      <c r="A6" s="23"/>
      <c r="C6" s="24"/>
      <c r="D6" s="24"/>
      <c r="E6" s="24"/>
      <c r="F6" s="24"/>
      <c r="G6" s="24"/>
      <c r="H6" s="24"/>
      <c r="I6" s="24"/>
    </row>
    <row r="7" spans="1:17" ht="36" customHeight="1" x14ac:dyDescent="0.2">
      <c r="A7" s="92" t="s">
        <v>219</v>
      </c>
      <c r="B7" s="93"/>
      <c r="C7" s="93"/>
      <c r="D7" s="93"/>
      <c r="E7" s="93"/>
      <c r="F7" s="93"/>
      <c r="G7" s="93"/>
      <c r="H7" s="93"/>
      <c r="I7" s="93"/>
      <c r="J7" s="93"/>
      <c r="K7" s="93"/>
      <c r="L7" s="93"/>
      <c r="M7" s="93"/>
      <c r="N7" s="93"/>
      <c r="O7" s="93"/>
      <c r="P7" s="93"/>
      <c r="Q7" s="94"/>
    </row>
    <row r="8" spans="1:17" ht="24" customHeight="1" x14ac:dyDescent="0.2">
      <c r="A8" s="3"/>
      <c r="B8" s="3"/>
      <c r="C8" s="3"/>
      <c r="D8" s="3"/>
      <c r="E8" s="3"/>
      <c r="F8" s="3"/>
      <c r="G8" s="3"/>
      <c r="H8" s="3"/>
      <c r="I8" s="3"/>
      <c r="J8" s="3"/>
      <c r="K8" s="3"/>
      <c r="L8" s="3"/>
      <c r="M8" s="3"/>
      <c r="N8" s="3"/>
      <c r="O8" s="3"/>
      <c r="P8" s="3"/>
      <c r="Q8" s="22"/>
    </row>
    <row r="9" spans="1:17" ht="36" customHeight="1" x14ac:dyDescent="0.2">
      <c r="A9" s="3"/>
      <c r="B9" s="3"/>
      <c r="C9" s="3"/>
      <c r="D9" s="3"/>
      <c r="E9" s="3"/>
      <c r="F9" s="95" t="s">
        <v>151</v>
      </c>
      <c r="G9" s="96"/>
      <c r="H9" s="96"/>
      <c r="I9" s="96"/>
      <c r="J9" s="97"/>
      <c r="K9" s="3"/>
      <c r="L9" s="3"/>
      <c r="M9" s="3"/>
      <c r="N9" s="3"/>
      <c r="O9" s="3"/>
      <c r="P9" s="3"/>
      <c r="Q9" s="22"/>
    </row>
    <row r="10" spans="1:17" ht="36" customHeight="1" x14ac:dyDescent="0.2">
      <c r="A10" s="3"/>
      <c r="B10" s="3"/>
      <c r="C10" s="3"/>
      <c r="D10" s="3"/>
      <c r="E10" s="3"/>
      <c r="F10" s="69" t="s">
        <v>162</v>
      </c>
      <c r="G10" s="66" t="s">
        <v>153</v>
      </c>
      <c r="H10" s="65" t="s">
        <v>156</v>
      </c>
      <c r="I10" s="64" t="s">
        <v>154</v>
      </c>
      <c r="J10" s="63" t="s">
        <v>155</v>
      </c>
      <c r="K10" s="3"/>
      <c r="L10" s="3"/>
      <c r="M10" s="3"/>
      <c r="N10" s="3"/>
      <c r="O10" s="3"/>
      <c r="P10" s="3"/>
      <c r="Q10" s="22"/>
    </row>
    <row r="11" spans="1:17" ht="36" customHeight="1" x14ac:dyDescent="0.2">
      <c r="A11" s="3"/>
      <c r="B11" s="3"/>
      <c r="C11" s="3"/>
      <c r="D11" s="3"/>
      <c r="E11" s="3"/>
      <c r="F11" s="25"/>
      <c r="G11" s="25"/>
      <c r="H11" s="25"/>
      <c r="I11" s="25"/>
      <c r="J11" s="25"/>
      <c r="K11" s="3"/>
      <c r="L11" s="3"/>
      <c r="M11" s="3"/>
      <c r="N11" s="3"/>
      <c r="O11" s="3"/>
      <c r="P11" s="3"/>
      <c r="Q11" s="22"/>
    </row>
    <row r="12" spans="1:17" ht="36" customHeight="1" x14ac:dyDescent="0.2">
      <c r="A12" s="81"/>
      <c r="B12" s="81"/>
      <c r="C12" s="81"/>
      <c r="D12" s="81"/>
      <c r="E12" s="81"/>
      <c r="F12" s="81"/>
      <c r="G12" s="81"/>
      <c r="H12" s="81"/>
      <c r="I12" s="81"/>
      <c r="J12" s="81"/>
      <c r="K12" s="81"/>
      <c r="L12" s="81"/>
      <c r="M12" s="81"/>
      <c r="N12" s="81"/>
      <c r="O12" s="81"/>
      <c r="P12" s="81"/>
      <c r="Q12" s="20"/>
    </row>
    <row r="13" spans="1:17" ht="36" customHeight="1" x14ac:dyDescent="0.2">
      <c r="A13" s="98"/>
      <c r="B13" s="99"/>
      <c r="C13" s="99"/>
      <c r="D13" s="99"/>
      <c r="E13" s="99"/>
      <c r="F13" s="99"/>
      <c r="G13" s="99"/>
      <c r="H13" s="99"/>
      <c r="I13" s="99"/>
      <c r="J13" s="99"/>
      <c r="K13" s="99"/>
      <c r="L13" s="99"/>
      <c r="M13" s="99"/>
      <c r="N13" s="99"/>
      <c r="O13" s="99"/>
      <c r="P13" s="99"/>
      <c r="Q13" s="100"/>
    </row>
    <row r="14" spans="1:17" ht="36" customHeight="1" x14ac:dyDescent="0.2">
      <c r="A14" s="82"/>
      <c r="B14" s="82"/>
      <c r="C14" s="82"/>
      <c r="D14" s="82"/>
      <c r="E14" s="82"/>
      <c r="F14" s="82"/>
      <c r="G14" s="82"/>
      <c r="H14" s="82"/>
      <c r="I14" s="82"/>
      <c r="J14" s="82"/>
      <c r="K14" s="82"/>
      <c r="L14" s="82"/>
      <c r="M14" s="82"/>
      <c r="N14" s="82"/>
      <c r="O14" s="82"/>
      <c r="P14" s="82"/>
      <c r="Q14" s="20"/>
    </row>
    <row r="15" spans="1:17" ht="75" customHeight="1" x14ac:dyDescent="0.2">
      <c r="A15" s="26"/>
      <c r="B15" s="26"/>
      <c r="C15" s="103" t="s">
        <v>152</v>
      </c>
      <c r="D15" s="103"/>
      <c r="E15" s="103"/>
      <c r="F15" s="86" t="s">
        <v>157</v>
      </c>
      <c r="G15" s="87"/>
      <c r="H15" s="87"/>
      <c r="I15" s="87"/>
      <c r="J15" s="87"/>
      <c r="K15" s="87"/>
      <c r="L15" s="87"/>
      <c r="M15" s="88"/>
      <c r="N15" s="26"/>
      <c r="O15" s="26"/>
      <c r="P15" s="26"/>
      <c r="Q15" s="20"/>
    </row>
    <row r="16" spans="1:17" ht="78.75" customHeight="1" x14ac:dyDescent="0.2">
      <c r="A16" s="26"/>
      <c r="B16" s="26"/>
      <c r="C16" s="104" t="s">
        <v>158</v>
      </c>
      <c r="D16" s="104"/>
      <c r="E16" s="104"/>
      <c r="F16" s="102" t="s">
        <v>163</v>
      </c>
      <c r="G16" s="102"/>
      <c r="H16" s="102"/>
      <c r="I16" s="102"/>
      <c r="J16" s="102"/>
      <c r="K16" s="102"/>
      <c r="L16" s="102"/>
      <c r="M16" s="102"/>
      <c r="N16" s="26"/>
      <c r="O16" s="26"/>
      <c r="P16" s="26"/>
      <c r="Q16" s="20"/>
    </row>
    <row r="17" spans="1:17" ht="49.5" customHeight="1" x14ac:dyDescent="0.2">
      <c r="A17" s="26"/>
      <c r="B17" s="26"/>
      <c r="C17" s="105" t="s">
        <v>159</v>
      </c>
      <c r="D17" s="105"/>
      <c r="E17" s="105"/>
      <c r="F17" s="102" t="s">
        <v>161</v>
      </c>
      <c r="G17" s="102"/>
      <c r="H17" s="102"/>
      <c r="I17" s="102"/>
      <c r="J17" s="102"/>
      <c r="K17" s="102"/>
      <c r="L17" s="102"/>
      <c r="M17" s="102"/>
      <c r="N17" s="26"/>
      <c r="O17" s="26"/>
      <c r="P17" s="26"/>
      <c r="Q17" s="20"/>
    </row>
    <row r="18" spans="1:17" ht="62.25" customHeight="1" x14ac:dyDescent="0.2">
      <c r="A18" s="26"/>
      <c r="B18" s="26"/>
      <c r="C18" s="83" t="s">
        <v>160</v>
      </c>
      <c r="D18" s="84"/>
      <c r="E18" s="85"/>
      <c r="F18" s="86" t="s">
        <v>164</v>
      </c>
      <c r="G18" s="87"/>
      <c r="H18" s="87"/>
      <c r="I18" s="87"/>
      <c r="J18" s="87"/>
      <c r="K18" s="87"/>
      <c r="L18" s="87"/>
      <c r="M18" s="88"/>
      <c r="N18" s="26"/>
      <c r="O18" s="26"/>
      <c r="P18" s="26"/>
      <c r="Q18" s="20"/>
    </row>
    <row r="19" spans="1:17" ht="56.25" customHeight="1" x14ac:dyDescent="0.2">
      <c r="A19" s="27"/>
      <c r="B19" s="27"/>
      <c r="C19" s="101" t="s">
        <v>162</v>
      </c>
      <c r="D19" s="101"/>
      <c r="E19" s="101"/>
      <c r="F19" s="102" t="s">
        <v>165</v>
      </c>
      <c r="G19" s="102"/>
      <c r="H19" s="102"/>
      <c r="I19" s="102"/>
      <c r="J19" s="102"/>
      <c r="K19" s="102"/>
      <c r="L19" s="102"/>
      <c r="M19" s="102"/>
      <c r="N19" s="27"/>
      <c r="O19" s="27"/>
      <c r="P19" s="27"/>
      <c r="Q19" s="20"/>
    </row>
    <row r="20" spans="1:17" ht="62.25" customHeight="1" x14ac:dyDescent="0.2">
      <c r="A20" s="79"/>
      <c r="B20" s="80"/>
      <c r="C20" s="80"/>
      <c r="D20" s="80"/>
      <c r="E20" s="80"/>
      <c r="F20" s="80"/>
      <c r="G20" s="80"/>
      <c r="H20" s="80"/>
      <c r="I20" s="80"/>
      <c r="J20" s="80"/>
      <c r="K20" s="80"/>
      <c r="L20" s="80"/>
      <c r="M20" s="80"/>
      <c r="N20" s="80"/>
      <c r="O20" s="80"/>
      <c r="P20" s="80"/>
      <c r="Q20" s="20"/>
    </row>
    <row r="21" spans="1:17" ht="44.25" customHeight="1" x14ac:dyDescent="0.2">
      <c r="A21" s="90"/>
      <c r="B21" s="91"/>
      <c r="C21" s="91"/>
      <c r="D21" s="91"/>
      <c r="E21" s="91"/>
      <c r="F21" s="91"/>
      <c r="G21" s="91"/>
      <c r="H21" s="91"/>
      <c r="I21" s="91"/>
      <c r="J21" s="91"/>
      <c r="K21" s="91"/>
      <c r="L21" s="91"/>
      <c r="M21" s="91"/>
      <c r="N21" s="91"/>
      <c r="O21" s="91"/>
      <c r="P21" s="91"/>
      <c r="Q21" s="20"/>
    </row>
    <row r="22" spans="1:17" ht="36" customHeight="1" x14ac:dyDescent="0.2">
      <c r="A22" s="89"/>
      <c r="B22" s="89"/>
      <c r="C22" s="89"/>
      <c r="D22" s="89"/>
      <c r="E22" s="89"/>
      <c r="F22" s="89"/>
      <c r="G22" s="89"/>
      <c r="H22" s="89"/>
      <c r="I22" s="89"/>
      <c r="J22" s="89"/>
      <c r="K22" s="89"/>
      <c r="L22" s="89"/>
      <c r="M22" s="89"/>
      <c r="N22" s="89"/>
      <c r="O22" s="89"/>
      <c r="P22" s="89"/>
      <c r="Q22" s="20"/>
    </row>
  </sheetData>
  <mergeCells count="18">
    <mergeCell ref="C17:E17"/>
    <mergeCell ref="F17:M17"/>
    <mergeCell ref="C18:E18"/>
    <mergeCell ref="F18:M18"/>
    <mergeCell ref="A22:P22"/>
    <mergeCell ref="A21:P21"/>
    <mergeCell ref="A7:Q7"/>
    <mergeCell ref="F9:J9"/>
    <mergeCell ref="A13:Q13"/>
    <mergeCell ref="A20:P20"/>
    <mergeCell ref="C19:E19"/>
    <mergeCell ref="F19:M19"/>
    <mergeCell ref="A12:P12"/>
    <mergeCell ref="A14:P14"/>
    <mergeCell ref="C15:E15"/>
    <mergeCell ref="F15:M15"/>
    <mergeCell ref="C16:E16"/>
    <mergeCell ref="F16:M16"/>
  </mergeCells>
  <pageMargins left="0.7" right="0.7" top="0.75" bottom="0.75" header="0.3" footer="0.3"/>
  <pageSetup scale="41"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3"/>
  <sheetViews>
    <sheetView rightToLeft="1" tabSelected="1" view="pageBreakPreview" topLeftCell="A128" zoomScale="55" zoomScaleNormal="70" zoomScaleSheetLayoutView="55" workbookViewId="0">
      <selection activeCell="E149" sqref="E149"/>
    </sheetView>
  </sheetViews>
  <sheetFormatPr defaultColWidth="9.140625" defaultRowHeight="15" x14ac:dyDescent="0.2"/>
  <cols>
    <col min="1" max="1" width="31.7109375" style="1" customWidth="1"/>
    <col min="2" max="2" width="25.28515625" style="1" bestFit="1" customWidth="1"/>
    <col min="3" max="3" width="34.7109375" style="1" customWidth="1"/>
    <col min="4" max="4" width="23.140625" style="1" bestFit="1" customWidth="1"/>
    <col min="5" max="5" width="221.7109375" style="1" customWidth="1"/>
    <col min="6" max="6" width="32.5703125" style="1" bestFit="1" customWidth="1"/>
    <col min="7" max="7" width="30.28515625" style="1" customWidth="1"/>
    <col min="8" max="8" width="27.5703125" style="1" customWidth="1"/>
    <col min="9" max="11" width="79.85546875" style="1" customWidth="1"/>
    <col min="12" max="16384" width="9.140625" style="1"/>
  </cols>
  <sheetData>
    <row r="1" spans="1:11" ht="56.25" customHeight="1" x14ac:dyDescent="0.4">
      <c r="A1" s="28" t="s">
        <v>4</v>
      </c>
      <c r="B1" s="2"/>
      <c r="C1" s="13"/>
      <c r="D1" s="13"/>
      <c r="E1" s="13"/>
      <c r="F1" s="13"/>
      <c r="G1" s="13"/>
      <c r="H1" s="13"/>
      <c r="I1" s="13"/>
      <c r="J1" s="2"/>
      <c r="K1" s="2"/>
    </row>
    <row r="2" spans="1:11" ht="32.25" customHeight="1" x14ac:dyDescent="0.2">
      <c r="A2" s="67" t="s">
        <v>5</v>
      </c>
      <c r="B2" s="67" t="s">
        <v>6</v>
      </c>
      <c r="C2" s="67" t="s">
        <v>7</v>
      </c>
      <c r="D2" s="67" t="s">
        <v>8</v>
      </c>
      <c r="E2" s="67" t="s">
        <v>9</v>
      </c>
      <c r="F2" s="67" t="s">
        <v>10</v>
      </c>
      <c r="G2" s="67" t="s">
        <v>14</v>
      </c>
      <c r="H2" s="67" t="s">
        <v>11</v>
      </c>
      <c r="I2" s="67" t="s">
        <v>12</v>
      </c>
      <c r="J2" s="67" t="s">
        <v>242</v>
      </c>
      <c r="K2" s="67" t="s">
        <v>13</v>
      </c>
    </row>
    <row r="3" spans="1:11" ht="43.5" customHeight="1" x14ac:dyDescent="0.2">
      <c r="A3" s="121" t="s">
        <v>15</v>
      </c>
      <c r="B3" s="112">
        <f>1/10</f>
        <v>0.1</v>
      </c>
      <c r="C3" s="114" t="s">
        <v>16</v>
      </c>
      <c r="D3" s="112">
        <f>1/3</f>
        <v>0.33333333333333331</v>
      </c>
      <c r="E3" s="41" t="s">
        <v>168</v>
      </c>
      <c r="F3" s="42">
        <f t="shared" ref="F3:F9" si="0">1/7</f>
        <v>0.14285714285714285</v>
      </c>
      <c r="G3" s="43">
        <v>1</v>
      </c>
      <c r="H3" s="45">
        <f>$B$3*$D$3*F3*G3</f>
        <v>4.7619047619047615E-3</v>
      </c>
      <c r="I3" s="29"/>
      <c r="J3" s="29"/>
      <c r="K3" s="29"/>
    </row>
    <row r="4" spans="1:11" ht="36" customHeight="1" x14ac:dyDescent="0.2">
      <c r="A4" s="122"/>
      <c r="B4" s="113"/>
      <c r="C4" s="115"/>
      <c r="D4" s="113"/>
      <c r="E4" s="41" t="s">
        <v>19</v>
      </c>
      <c r="F4" s="42">
        <f t="shared" si="0"/>
        <v>0.14285714285714285</v>
      </c>
      <c r="G4" s="43">
        <v>2</v>
      </c>
      <c r="H4" s="45">
        <f t="shared" ref="H4:H9" si="1">$B$3*$D$3*F4*G4</f>
        <v>9.5238095238095229E-3</v>
      </c>
      <c r="I4" s="29"/>
      <c r="J4" s="29"/>
      <c r="K4" s="29"/>
    </row>
    <row r="5" spans="1:11" ht="51" customHeight="1" x14ac:dyDescent="0.2">
      <c r="A5" s="122"/>
      <c r="B5" s="113"/>
      <c r="C5" s="115"/>
      <c r="D5" s="113"/>
      <c r="E5" s="41" t="s">
        <v>169</v>
      </c>
      <c r="F5" s="42">
        <f t="shared" si="0"/>
        <v>0.14285714285714285</v>
      </c>
      <c r="G5" s="43">
        <v>2</v>
      </c>
      <c r="H5" s="45">
        <f t="shared" si="1"/>
        <v>9.5238095238095229E-3</v>
      </c>
      <c r="I5" s="30"/>
      <c r="J5" s="30"/>
      <c r="K5" s="30"/>
    </row>
    <row r="6" spans="1:11" ht="36" customHeight="1" x14ac:dyDescent="0.2">
      <c r="A6" s="122"/>
      <c r="B6" s="113"/>
      <c r="C6" s="115"/>
      <c r="D6" s="113"/>
      <c r="E6" s="41" t="s">
        <v>224</v>
      </c>
      <c r="F6" s="42">
        <f t="shared" si="0"/>
        <v>0.14285714285714285</v>
      </c>
      <c r="G6" s="43">
        <v>2</v>
      </c>
      <c r="H6" s="45">
        <f t="shared" si="1"/>
        <v>9.5238095238095229E-3</v>
      </c>
      <c r="I6" s="30"/>
      <c r="J6" s="30"/>
      <c r="K6" s="30"/>
    </row>
    <row r="7" spans="1:11" ht="36" customHeight="1" x14ac:dyDescent="0.2">
      <c r="A7" s="122"/>
      <c r="B7" s="113"/>
      <c r="C7" s="115"/>
      <c r="D7" s="113"/>
      <c r="E7" s="41" t="s">
        <v>170</v>
      </c>
      <c r="F7" s="42">
        <f t="shared" si="0"/>
        <v>0.14285714285714285</v>
      </c>
      <c r="G7" s="43">
        <v>2</v>
      </c>
      <c r="H7" s="45">
        <f t="shared" si="1"/>
        <v>9.5238095238095229E-3</v>
      </c>
      <c r="I7" s="30"/>
      <c r="J7" s="30"/>
      <c r="K7" s="30"/>
    </row>
    <row r="8" spans="1:11" ht="36" customHeight="1" x14ac:dyDescent="0.2">
      <c r="A8" s="122"/>
      <c r="B8" s="113"/>
      <c r="C8" s="115"/>
      <c r="D8" s="113"/>
      <c r="E8" s="41" t="s">
        <v>20</v>
      </c>
      <c r="F8" s="42">
        <f t="shared" si="0"/>
        <v>0.14285714285714285</v>
      </c>
      <c r="G8" s="43">
        <v>2</v>
      </c>
      <c r="H8" s="45">
        <f t="shared" si="1"/>
        <v>9.5238095238095229E-3</v>
      </c>
      <c r="I8" s="30"/>
      <c r="J8" s="30"/>
      <c r="K8" s="30"/>
    </row>
    <row r="9" spans="1:11" ht="36" customHeight="1" x14ac:dyDescent="0.2">
      <c r="A9" s="122"/>
      <c r="B9" s="113"/>
      <c r="C9" s="115"/>
      <c r="D9" s="113"/>
      <c r="E9" s="41" t="s">
        <v>171</v>
      </c>
      <c r="F9" s="42">
        <f t="shared" si="0"/>
        <v>0.14285714285714285</v>
      </c>
      <c r="G9" s="43">
        <v>2</v>
      </c>
      <c r="H9" s="45">
        <f t="shared" si="1"/>
        <v>9.5238095238095229E-3</v>
      </c>
      <c r="I9" s="30"/>
      <c r="J9" s="30"/>
      <c r="K9" s="30"/>
    </row>
    <row r="10" spans="1:11" ht="36" customHeight="1" x14ac:dyDescent="0.2">
      <c r="A10" s="122"/>
      <c r="B10" s="113"/>
      <c r="C10" s="116"/>
      <c r="D10" s="117"/>
      <c r="E10" s="33" t="s">
        <v>21</v>
      </c>
      <c r="F10" s="42">
        <f>SUM(F3:F9)</f>
        <v>0.99999999999999978</v>
      </c>
      <c r="G10" s="44">
        <f>AVERAGE(G3:G9)</f>
        <v>1.8571428571428572</v>
      </c>
      <c r="H10" s="46">
        <f>SUM(H3:H9)</f>
        <v>6.1904761904761907E-2</v>
      </c>
      <c r="I10" s="31"/>
      <c r="J10" s="31"/>
      <c r="K10" s="31"/>
    </row>
    <row r="11" spans="1:11" ht="36" customHeight="1" x14ac:dyDescent="0.2">
      <c r="A11" s="122"/>
      <c r="B11" s="113"/>
      <c r="C11" s="114" t="s">
        <v>17</v>
      </c>
      <c r="D11" s="112">
        <f>1/3</f>
        <v>0.33333333333333331</v>
      </c>
      <c r="E11" s="41" t="s">
        <v>22</v>
      </c>
      <c r="F11" s="42">
        <f t="shared" ref="F11:F16" si="2">1/6</f>
        <v>0.16666666666666666</v>
      </c>
      <c r="G11" s="43">
        <v>3</v>
      </c>
      <c r="H11" s="45">
        <f>$B$3*$D$11*F11*G11</f>
        <v>1.6666666666666663E-2</v>
      </c>
      <c r="I11" s="30"/>
      <c r="J11" s="30"/>
      <c r="K11" s="30"/>
    </row>
    <row r="12" spans="1:11" ht="36" customHeight="1" x14ac:dyDescent="0.2">
      <c r="A12" s="122"/>
      <c r="B12" s="113"/>
      <c r="C12" s="115"/>
      <c r="D12" s="113"/>
      <c r="E12" s="41" t="s">
        <v>23</v>
      </c>
      <c r="F12" s="42">
        <f t="shared" si="2"/>
        <v>0.16666666666666666</v>
      </c>
      <c r="G12" s="43">
        <v>3</v>
      </c>
      <c r="H12" s="45">
        <f t="shared" ref="H12:H16" si="3">$B$3*$D$11*F12*G12</f>
        <v>1.6666666666666663E-2</v>
      </c>
      <c r="I12" s="30"/>
      <c r="J12" s="30"/>
      <c r="K12" s="30"/>
    </row>
    <row r="13" spans="1:11" ht="36" customHeight="1" x14ac:dyDescent="0.2">
      <c r="A13" s="122"/>
      <c r="B13" s="113"/>
      <c r="C13" s="115"/>
      <c r="D13" s="113"/>
      <c r="E13" s="41" t="s">
        <v>24</v>
      </c>
      <c r="F13" s="42">
        <f t="shared" si="2"/>
        <v>0.16666666666666666</v>
      </c>
      <c r="G13" s="43">
        <v>3</v>
      </c>
      <c r="H13" s="45">
        <f t="shared" si="3"/>
        <v>1.6666666666666663E-2</v>
      </c>
      <c r="I13" s="30"/>
      <c r="J13" s="30"/>
      <c r="K13" s="30"/>
    </row>
    <row r="14" spans="1:11" ht="36" customHeight="1" x14ac:dyDescent="0.2">
      <c r="A14" s="122"/>
      <c r="B14" s="113"/>
      <c r="C14" s="115"/>
      <c r="D14" s="113"/>
      <c r="E14" s="41" t="s">
        <v>25</v>
      </c>
      <c r="F14" s="42">
        <f t="shared" si="2"/>
        <v>0.16666666666666666</v>
      </c>
      <c r="G14" s="43">
        <v>3</v>
      </c>
      <c r="H14" s="45">
        <f t="shared" si="3"/>
        <v>1.6666666666666663E-2</v>
      </c>
      <c r="I14" s="30"/>
      <c r="J14" s="30"/>
      <c r="K14" s="30"/>
    </row>
    <row r="15" spans="1:11" ht="36" customHeight="1" x14ac:dyDescent="0.2">
      <c r="A15" s="122"/>
      <c r="B15" s="113"/>
      <c r="C15" s="115"/>
      <c r="D15" s="113"/>
      <c r="E15" s="41" t="s">
        <v>26</v>
      </c>
      <c r="F15" s="42">
        <f t="shared" si="2"/>
        <v>0.16666666666666666</v>
      </c>
      <c r="G15" s="43">
        <v>3</v>
      </c>
      <c r="H15" s="45">
        <f t="shared" si="3"/>
        <v>1.6666666666666663E-2</v>
      </c>
      <c r="I15" s="30"/>
      <c r="J15" s="30"/>
      <c r="K15" s="30"/>
    </row>
    <row r="16" spans="1:11" ht="36" customHeight="1" x14ac:dyDescent="0.2">
      <c r="A16" s="122"/>
      <c r="B16" s="113"/>
      <c r="C16" s="115"/>
      <c r="D16" s="113"/>
      <c r="E16" s="41" t="s">
        <v>27</v>
      </c>
      <c r="F16" s="42">
        <f t="shared" si="2"/>
        <v>0.16666666666666666</v>
      </c>
      <c r="G16" s="43">
        <v>3</v>
      </c>
      <c r="H16" s="45">
        <f t="shared" si="3"/>
        <v>1.6666666666666663E-2</v>
      </c>
      <c r="I16" s="30"/>
      <c r="J16" s="30"/>
      <c r="K16" s="30"/>
    </row>
    <row r="17" spans="1:11" ht="36" customHeight="1" x14ac:dyDescent="0.2">
      <c r="A17" s="122"/>
      <c r="B17" s="113"/>
      <c r="C17" s="116"/>
      <c r="D17" s="117"/>
      <c r="E17" s="33" t="s">
        <v>21</v>
      </c>
      <c r="F17" s="42">
        <f>SUM(F11:F16)</f>
        <v>0.99999999999999989</v>
      </c>
      <c r="G17" s="44">
        <f>AVERAGE(G11:G16)</f>
        <v>3</v>
      </c>
      <c r="H17" s="46">
        <f>SUM(H11:H16)</f>
        <v>9.9999999999999978E-2</v>
      </c>
      <c r="I17" s="31"/>
      <c r="J17" s="31"/>
      <c r="K17" s="31"/>
    </row>
    <row r="18" spans="1:11" ht="36" customHeight="1" x14ac:dyDescent="0.2">
      <c r="A18" s="122"/>
      <c r="B18" s="113"/>
      <c r="C18" s="114" t="s">
        <v>18</v>
      </c>
      <c r="D18" s="112">
        <f>1/3</f>
        <v>0.33333333333333331</v>
      </c>
      <c r="E18" s="41" t="s">
        <v>28</v>
      </c>
      <c r="F18" s="42">
        <f t="shared" ref="F18:F23" si="4">1/6</f>
        <v>0.16666666666666666</v>
      </c>
      <c r="G18" s="43">
        <v>4</v>
      </c>
      <c r="H18" s="45">
        <f>$B$3*$D$18*F18*G18</f>
        <v>2.222222222222222E-2</v>
      </c>
      <c r="I18" s="30"/>
      <c r="J18" s="30"/>
      <c r="K18" s="30"/>
    </row>
    <row r="19" spans="1:11" ht="36" customHeight="1" x14ac:dyDescent="0.2">
      <c r="A19" s="122"/>
      <c r="B19" s="113"/>
      <c r="C19" s="115"/>
      <c r="D19" s="113"/>
      <c r="E19" s="41" t="s">
        <v>29</v>
      </c>
      <c r="F19" s="42">
        <f t="shared" si="4"/>
        <v>0.16666666666666666</v>
      </c>
      <c r="G19" s="43">
        <v>4</v>
      </c>
      <c r="H19" s="45">
        <f t="shared" ref="H19:H23" si="5">$B$3*$D$18*F19*G19</f>
        <v>2.222222222222222E-2</v>
      </c>
      <c r="I19" s="30"/>
      <c r="J19" s="30"/>
      <c r="K19" s="30"/>
    </row>
    <row r="20" spans="1:11" ht="36" customHeight="1" x14ac:dyDescent="0.2">
      <c r="A20" s="122"/>
      <c r="B20" s="113"/>
      <c r="C20" s="115"/>
      <c r="D20" s="113"/>
      <c r="E20" s="41" t="s">
        <v>172</v>
      </c>
      <c r="F20" s="42">
        <f t="shared" si="4"/>
        <v>0.16666666666666666</v>
      </c>
      <c r="G20" s="43">
        <v>4</v>
      </c>
      <c r="H20" s="45">
        <f t="shared" si="5"/>
        <v>2.222222222222222E-2</v>
      </c>
      <c r="I20" s="30"/>
      <c r="J20" s="30"/>
      <c r="K20" s="30"/>
    </row>
    <row r="21" spans="1:11" ht="36" customHeight="1" x14ac:dyDescent="0.2">
      <c r="A21" s="122"/>
      <c r="B21" s="113"/>
      <c r="C21" s="115"/>
      <c r="D21" s="113"/>
      <c r="E21" s="41" t="s">
        <v>247</v>
      </c>
      <c r="F21" s="42">
        <f t="shared" si="4"/>
        <v>0.16666666666666666</v>
      </c>
      <c r="G21" s="43">
        <v>4</v>
      </c>
      <c r="H21" s="45">
        <f t="shared" si="5"/>
        <v>2.222222222222222E-2</v>
      </c>
      <c r="I21" s="30"/>
      <c r="J21" s="30"/>
      <c r="K21" s="30"/>
    </row>
    <row r="22" spans="1:11" ht="36" customHeight="1" x14ac:dyDescent="0.2">
      <c r="A22" s="122"/>
      <c r="B22" s="113"/>
      <c r="C22" s="115"/>
      <c r="D22" s="113"/>
      <c r="E22" s="41" t="s">
        <v>225</v>
      </c>
      <c r="F22" s="42">
        <f t="shared" si="4"/>
        <v>0.16666666666666666</v>
      </c>
      <c r="G22" s="43">
        <v>4</v>
      </c>
      <c r="H22" s="45">
        <f t="shared" si="5"/>
        <v>2.222222222222222E-2</v>
      </c>
      <c r="I22" s="30"/>
      <c r="J22" s="30"/>
      <c r="K22" s="30"/>
    </row>
    <row r="23" spans="1:11" ht="36" customHeight="1" x14ac:dyDescent="0.2">
      <c r="A23" s="122"/>
      <c r="B23" s="113"/>
      <c r="C23" s="115"/>
      <c r="D23" s="113"/>
      <c r="E23" s="41" t="s">
        <v>30</v>
      </c>
      <c r="F23" s="42">
        <f t="shared" si="4"/>
        <v>0.16666666666666666</v>
      </c>
      <c r="G23" s="43">
        <v>4</v>
      </c>
      <c r="H23" s="45">
        <f t="shared" si="5"/>
        <v>2.222222222222222E-2</v>
      </c>
      <c r="I23" s="30"/>
      <c r="J23" s="30"/>
      <c r="K23" s="30"/>
    </row>
    <row r="24" spans="1:11" ht="36" customHeight="1" x14ac:dyDescent="0.2">
      <c r="A24" s="123"/>
      <c r="B24" s="117"/>
      <c r="C24" s="116"/>
      <c r="D24" s="117"/>
      <c r="E24" s="33" t="s">
        <v>21</v>
      </c>
      <c r="F24" s="42">
        <f>SUM(F18:F23)</f>
        <v>0.99999999999999989</v>
      </c>
      <c r="G24" s="44">
        <f>AVERAGE(G18:G23)</f>
        <v>4</v>
      </c>
      <c r="H24" s="46">
        <f>SUM(H18:H23)</f>
        <v>0.13333333333333333</v>
      </c>
      <c r="I24" s="31"/>
      <c r="J24" s="31"/>
      <c r="K24" s="31"/>
    </row>
    <row r="25" spans="1:11" ht="36" customHeight="1" x14ac:dyDescent="0.2">
      <c r="A25" s="106" t="s">
        <v>31</v>
      </c>
      <c r="B25" s="107"/>
      <c r="C25" s="107"/>
      <c r="D25" s="107"/>
      <c r="E25" s="107"/>
      <c r="F25" s="108"/>
      <c r="G25" s="44">
        <f>AVERAGE(G10,G17,G24)</f>
        <v>2.9523809523809526</v>
      </c>
      <c r="H25" s="47">
        <f>SUM(H24,H17,H10)</f>
        <v>0.29523809523809519</v>
      </c>
      <c r="I25" s="32"/>
      <c r="J25" s="32"/>
      <c r="K25" s="32"/>
    </row>
    <row r="26" spans="1:11" ht="36" customHeight="1" x14ac:dyDescent="0.2">
      <c r="A26" s="109" t="s">
        <v>38</v>
      </c>
      <c r="B26" s="112">
        <f>1/10</f>
        <v>0.1</v>
      </c>
      <c r="C26" s="114" t="s">
        <v>32</v>
      </c>
      <c r="D26" s="112">
        <f>1/6</f>
        <v>0.16666666666666666</v>
      </c>
      <c r="E26" s="41" t="s">
        <v>39</v>
      </c>
      <c r="F26" s="42">
        <f>1/2</f>
        <v>0.5</v>
      </c>
      <c r="G26" s="43">
        <v>5</v>
      </c>
      <c r="H26" s="45">
        <f>$B$26*$D$26*F26*G26</f>
        <v>4.1666666666666664E-2</v>
      </c>
      <c r="I26" s="30"/>
      <c r="J26" s="30"/>
      <c r="K26" s="30"/>
    </row>
    <row r="27" spans="1:11" ht="36" customHeight="1" x14ac:dyDescent="0.2">
      <c r="A27" s="110"/>
      <c r="B27" s="113"/>
      <c r="C27" s="115"/>
      <c r="D27" s="113"/>
      <c r="E27" s="41" t="s">
        <v>226</v>
      </c>
      <c r="F27" s="42">
        <f>1/2</f>
        <v>0.5</v>
      </c>
      <c r="G27" s="43">
        <v>5</v>
      </c>
      <c r="H27" s="45">
        <f>$B$26*$D$26*F27*G27</f>
        <v>4.1666666666666664E-2</v>
      </c>
      <c r="I27" s="30"/>
      <c r="J27" s="30"/>
      <c r="K27" s="30"/>
    </row>
    <row r="28" spans="1:11" ht="36" customHeight="1" x14ac:dyDescent="0.2">
      <c r="A28" s="110"/>
      <c r="B28" s="113"/>
      <c r="C28" s="116"/>
      <c r="D28" s="117"/>
      <c r="E28" s="33" t="s">
        <v>21</v>
      </c>
      <c r="F28" s="42">
        <f>SUM(F26:F27)</f>
        <v>1</v>
      </c>
      <c r="G28" s="44">
        <f>AVERAGE(G26:G27)</f>
        <v>5</v>
      </c>
      <c r="H28" s="46">
        <f>SUM(H26:H27)</f>
        <v>8.3333333333333329E-2</v>
      </c>
      <c r="I28" s="31"/>
      <c r="J28" s="31"/>
      <c r="K28" s="31"/>
    </row>
    <row r="29" spans="1:11" ht="36" customHeight="1" x14ac:dyDescent="0.2">
      <c r="A29" s="110"/>
      <c r="B29" s="113"/>
      <c r="C29" s="114" t="s">
        <v>33</v>
      </c>
      <c r="D29" s="112">
        <f>1/6</f>
        <v>0.16666666666666666</v>
      </c>
      <c r="E29" s="41" t="s">
        <v>40</v>
      </c>
      <c r="F29" s="42">
        <f t="shared" ref="F29:F34" si="6">1/6</f>
        <v>0.16666666666666666</v>
      </c>
      <c r="G29" s="43">
        <v>1</v>
      </c>
      <c r="H29" s="45">
        <f>$B$26*$D$29*F29*G29</f>
        <v>2.7777777777777775E-3</v>
      </c>
      <c r="I29" s="30"/>
      <c r="J29" s="30"/>
      <c r="K29" s="30"/>
    </row>
    <row r="30" spans="1:11" ht="36" customHeight="1" x14ac:dyDescent="0.2">
      <c r="A30" s="110"/>
      <c r="B30" s="113"/>
      <c r="C30" s="115"/>
      <c r="D30" s="113"/>
      <c r="E30" s="41" t="s">
        <v>41</v>
      </c>
      <c r="F30" s="42">
        <f t="shared" si="6"/>
        <v>0.16666666666666666</v>
      </c>
      <c r="G30" s="43">
        <v>2</v>
      </c>
      <c r="H30" s="45">
        <f t="shared" ref="H30:H34" si="7">$B$26*$D$29*F30*G30</f>
        <v>5.5555555555555549E-3</v>
      </c>
      <c r="I30" s="30"/>
      <c r="J30" s="30"/>
      <c r="K30" s="30"/>
    </row>
    <row r="31" spans="1:11" ht="49.5" customHeight="1" x14ac:dyDescent="0.2">
      <c r="A31" s="110"/>
      <c r="B31" s="113"/>
      <c r="C31" s="115"/>
      <c r="D31" s="113"/>
      <c r="E31" s="41" t="s">
        <v>173</v>
      </c>
      <c r="F31" s="42">
        <f t="shared" si="6"/>
        <v>0.16666666666666666</v>
      </c>
      <c r="G31" s="43">
        <v>3</v>
      </c>
      <c r="H31" s="45">
        <f t="shared" si="7"/>
        <v>8.3333333333333315E-3</v>
      </c>
      <c r="I31" s="30"/>
      <c r="J31" s="30"/>
      <c r="K31" s="30"/>
    </row>
    <row r="32" spans="1:11" ht="36" customHeight="1" x14ac:dyDescent="0.2">
      <c r="A32" s="110"/>
      <c r="B32" s="113"/>
      <c r="C32" s="115"/>
      <c r="D32" s="113"/>
      <c r="E32" s="41" t="s">
        <v>42</v>
      </c>
      <c r="F32" s="42">
        <f t="shared" si="6"/>
        <v>0.16666666666666666</v>
      </c>
      <c r="G32" s="43">
        <v>4</v>
      </c>
      <c r="H32" s="45">
        <f t="shared" si="7"/>
        <v>1.111111111111111E-2</v>
      </c>
      <c r="I32" s="30"/>
      <c r="J32" s="30"/>
      <c r="K32" s="30"/>
    </row>
    <row r="33" spans="1:11" ht="36" customHeight="1" x14ac:dyDescent="0.2">
      <c r="A33" s="110"/>
      <c r="B33" s="113"/>
      <c r="C33" s="115"/>
      <c r="D33" s="113"/>
      <c r="E33" s="41" t="s">
        <v>43</v>
      </c>
      <c r="F33" s="42">
        <f t="shared" si="6"/>
        <v>0.16666666666666666</v>
      </c>
      <c r="G33" s="43">
        <v>5</v>
      </c>
      <c r="H33" s="45">
        <f t="shared" si="7"/>
        <v>1.3888888888888888E-2</v>
      </c>
      <c r="I33" s="30"/>
      <c r="J33" s="30"/>
      <c r="K33" s="30"/>
    </row>
    <row r="34" spans="1:11" ht="36" customHeight="1" x14ac:dyDescent="0.2">
      <c r="A34" s="110"/>
      <c r="B34" s="113"/>
      <c r="C34" s="115"/>
      <c r="D34" s="113"/>
      <c r="E34" s="41" t="s">
        <v>44</v>
      </c>
      <c r="F34" s="42">
        <f t="shared" si="6"/>
        <v>0.16666666666666666</v>
      </c>
      <c r="G34" s="43">
        <v>1</v>
      </c>
      <c r="H34" s="45">
        <f t="shared" si="7"/>
        <v>2.7777777777777775E-3</v>
      </c>
      <c r="I34" s="30"/>
      <c r="J34" s="30"/>
      <c r="K34" s="30"/>
    </row>
    <row r="35" spans="1:11" ht="36" customHeight="1" x14ac:dyDescent="0.2">
      <c r="A35" s="110"/>
      <c r="B35" s="113"/>
      <c r="C35" s="116"/>
      <c r="D35" s="117"/>
      <c r="E35" s="33" t="s">
        <v>21</v>
      </c>
      <c r="F35" s="42">
        <f>SUM(F29:F34)</f>
        <v>0.99999999999999989</v>
      </c>
      <c r="G35" s="44">
        <f>AVERAGE(G29:G34)</f>
        <v>2.6666666666666665</v>
      </c>
      <c r="H35" s="46">
        <f>SUM(H29:H34)</f>
        <v>4.4444444444444432E-2</v>
      </c>
      <c r="I35" s="31"/>
      <c r="J35" s="31"/>
      <c r="K35" s="31"/>
    </row>
    <row r="36" spans="1:11" ht="36" customHeight="1" x14ac:dyDescent="0.2">
      <c r="A36" s="110"/>
      <c r="B36" s="113"/>
      <c r="C36" s="114" t="s">
        <v>34</v>
      </c>
      <c r="D36" s="112">
        <f>1/6</f>
        <v>0.16666666666666666</v>
      </c>
      <c r="E36" s="70" t="s">
        <v>174</v>
      </c>
      <c r="F36" s="42">
        <f t="shared" ref="F36:F42" si="8">1/7</f>
        <v>0.14285714285714285</v>
      </c>
      <c r="G36" s="43">
        <v>2</v>
      </c>
      <c r="H36" s="45">
        <f>$B$26*$D$36*F36*G36</f>
        <v>4.7619047619047615E-3</v>
      </c>
      <c r="I36" s="30"/>
      <c r="J36" s="30"/>
      <c r="K36" s="30"/>
    </row>
    <row r="37" spans="1:11" ht="36" customHeight="1" x14ac:dyDescent="0.2">
      <c r="A37" s="110"/>
      <c r="B37" s="113"/>
      <c r="C37" s="115"/>
      <c r="D37" s="113"/>
      <c r="E37" s="70" t="s">
        <v>45</v>
      </c>
      <c r="F37" s="42">
        <f t="shared" si="8"/>
        <v>0.14285714285714285</v>
      </c>
      <c r="G37" s="43">
        <v>2</v>
      </c>
      <c r="H37" s="45">
        <f t="shared" ref="H37:H42" si="9">$B$26*$D$36*F37*G37</f>
        <v>4.7619047619047615E-3</v>
      </c>
      <c r="I37" s="30"/>
      <c r="J37" s="30"/>
      <c r="K37" s="30"/>
    </row>
    <row r="38" spans="1:11" ht="36" customHeight="1" x14ac:dyDescent="0.2">
      <c r="A38" s="110"/>
      <c r="B38" s="113"/>
      <c r="C38" s="115"/>
      <c r="D38" s="113"/>
      <c r="E38" s="70" t="s">
        <v>46</v>
      </c>
      <c r="F38" s="42">
        <f t="shared" si="8"/>
        <v>0.14285714285714285</v>
      </c>
      <c r="G38" s="43">
        <v>2</v>
      </c>
      <c r="H38" s="45">
        <f t="shared" si="9"/>
        <v>4.7619047619047615E-3</v>
      </c>
      <c r="I38" s="30"/>
      <c r="J38" s="30"/>
      <c r="K38" s="30"/>
    </row>
    <row r="39" spans="1:11" ht="36" customHeight="1" x14ac:dyDescent="0.2">
      <c r="A39" s="110"/>
      <c r="B39" s="113"/>
      <c r="C39" s="115"/>
      <c r="D39" s="113"/>
      <c r="E39" s="70" t="s">
        <v>47</v>
      </c>
      <c r="F39" s="42">
        <f t="shared" si="8"/>
        <v>0.14285714285714285</v>
      </c>
      <c r="G39" s="43">
        <v>3</v>
      </c>
      <c r="H39" s="45">
        <f t="shared" si="9"/>
        <v>7.1428571428571418E-3</v>
      </c>
      <c r="I39" s="30"/>
      <c r="J39" s="30"/>
      <c r="K39" s="30"/>
    </row>
    <row r="40" spans="1:11" ht="36" customHeight="1" x14ac:dyDescent="0.2">
      <c r="A40" s="110"/>
      <c r="B40" s="113"/>
      <c r="C40" s="115"/>
      <c r="D40" s="113"/>
      <c r="E40" s="70" t="s">
        <v>48</v>
      </c>
      <c r="F40" s="42">
        <f t="shared" si="8"/>
        <v>0.14285714285714285</v>
      </c>
      <c r="G40" s="43">
        <v>4</v>
      </c>
      <c r="H40" s="45">
        <f t="shared" si="9"/>
        <v>9.5238095238095229E-3</v>
      </c>
      <c r="I40" s="30"/>
      <c r="J40" s="30"/>
      <c r="K40" s="30"/>
    </row>
    <row r="41" spans="1:11" ht="36" customHeight="1" x14ac:dyDescent="0.2">
      <c r="A41" s="110"/>
      <c r="B41" s="113"/>
      <c r="C41" s="115"/>
      <c r="D41" s="113"/>
      <c r="E41" s="70" t="s">
        <v>175</v>
      </c>
      <c r="F41" s="42">
        <f t="shared" si="8"/>
        <v>0.14285714285714285</v>
      </c>
      <c r="G41" s="43">
        <v>4</v>
      </c>
      <c r="H41" s="45">
        <f t="shared" si="9"/>
        <v>9.5238095238095229E-3</v>
      </c>
      <c r="I41" s="30"/>
      <c r="J41" s="30"/>
      <c r="K41" s="30"/>
    </row>
    <row r="42" spans="1:11" ht="36" customHeight="1" x14ac:dyDescent="0.2">
      <c r="A42" s="110"/>
      <c r="B42" s="113"/>
      <c r="C42" s="115"/>
      <c r="D42" s="113"/>
      <c r="E42" s="70" t="s">
        <v>49</v>
      </c>
      <c r="F42" s="42">
        <f t="shared" si="8"/>
        <v>0.14285714285714285</v>
      </c>
      <c r="G42" s="43">
        <v>5</v>
      </c>
      <c r="H42" s="45">
        <f t="shared" si="9"/>
        <v>1.1904761904761904E-2</v>
      </c>
      <c r="I42" s="30"/>
      <c r="J42" s="30"/>
      <c r="K42" s="30"/>
    </row>
    <row r="43" spans="1:11" ht="36" customHeight="1" x14ac:dyDescent="0.2">
      <c r="A43" s="110"/>
      <c r="B43" s="113"/>
      <c r="C43" s="116"/>
      <c r="D43" s="117"/>
      <c r="E43" s="33" t="s">
        <v>21</v>
      </c>
      <c r="F43" s="42">
        <f>SUM(F36:F42)</f>
        <v>0.99999999999999978</v>
      </c>
      <c r="G43" s="44">
        <f>AVERAGE(G36:G42)</f>
        <v>3.1428571428571428</v>
      </c>
      <c r="H43" s="46">
        <f>SUM(H36:H42)</f>
        <v>5.2380952380952375E-2</v>
      </c>
      <c r="I43" s="31"/>
      <c r="J43" s="31"/>
      <c r="K43" s="31"/>
    </row>
    <row r="44" spans="1:11" ht="36" customHeight="1" x14ac:dyDescent="0.2">
      <c r="A44" s="110"/>
      <c r="B44" s="113"/>
      <c r="C44" s="114" t="s">
        <v>35</v>
      </c>
      <c r="D44" s="112">
        <f>1/6</f>
        <v>0.16666666666666666</v>
      </c>
      <c r="E44" s="41" t="s">
        <v>50</v>
      </c>
      <c r="F44" s="42">
        <f t="shared" ref="F44:F50" si="10">1/7</f>
        <v>0.14285714285714285</v>
      </c>
      <c r="G44" s="43">
        <v>5</v>
      </c>
      <c r="H44" s="45">
        <f>$B$26*$D$44*F44*G44</f>
        <v>1.1904761904761904E-2</v>
      </c>
      <c r="I44" s="30"/>
      <c r="J44" s="30"/>
      <c r="K44" s="30"/>
    </row>
    <row r="45" spans="1:11" ht="36" customHeight="1" x14ac:dyDescent="0.2">
      <c r="A45" s="110"/>
      <c r="B45" s="113"/>
      <c r="C45" s="115"/>
      <c r="D45" s="113"/>
      <c r="E45" s="41" t="s">
        <v>51</v>
      </c>
      <c r="F45" s="42">
        <f t="shared" si="10"/>
        <v>0.14285714285714285</v>
      </c>
      <c r="G45" s="43">
        <v>5</v>
      </c>
      <c r="H45" s="45">
        <f t="shared" ref="H45:H50" si="11">$B$26*$D$44*F45*G45</f>
        <v>1.1904761904761904E-2</v>
      </c>
      <c r="I45" s="30"/>
      <c r="J45" s="30"/>
      <c r="K45" s="30"/>
    </row>
    <row r="46" spans="1:11" ht="36" customHeight="1" x14ac:dyDescent="0.2">
      <c r="A46" s="110"/>
      <c r="B46" s="113"/>
      <c r="C46" s="115"/>
      <c r="D46" s="113"/>
      <c r="E46" s="41" t="s">
        <v>176</v>
      </c>
      <c r="F46" s="42">
        <f t="shared" si="10"/>
        <v>0.14285714285714285</v>
      </c>
      <c r="G46" s="43">
        <v>5</v>
      </c>
      <c r="H46" s="45">
        <f t="shared" si="11"/>
        <v>1.1904761904761904E-2</v>
      </c>
      <c r="I46" s="30"/>
      <c r="J46" s="30"/>
      <c r="K46" s="30"/>
    </row>
    <row r="47" spans="1:11" ht="36" customHeight="1" x14ac:dyDescent="0.2">
      <c r="A47" s="110"/>
      <c r="B47" s="113"/>
      <c r="C47" s="115"/>
      <c r="D47" s="113"/>
      <c r="E47" s="41" t="s">
        <v>52</v>
      </c>
      <c r="F47" s="42">
        <f t="shared" si="10"/>
        <v>0.14285714285714285</v>
      </c>
      <c r="G47" s="43">
        <v>5</v>
      </c>
      <c r="H47" s="45">
        <f t="shared" si="11"/>
        <v>1.1904761904761904E-2</v>
      </c>
      <c r="I47" s="30"/>
      <c r="J47" s="30"/>
      <c r="K47" s="30"/>
    </row>
    <row r="48" spans="1:11" ht="36" customHeight="1" x14ac:dyDescent="0.2">
      <c r="A48" s="110"/>
      <c r="B48" s="113"/>
      <c r="C48" s="115"/>
      <c r="D48" s="113"/>
      <c r="E48" s="41" t="s">
        <v>177</v>
      </c>
      <c r="F48" s="42">
        <f t="shared" si="10"/>
        <v>0.14285714285714285</v>
      </c>
      <c r="G48" s="43">
        <v>4</v>
      </c>
      <c r="H48" s="45">
        <f t="shared" si="11"/>
        <v>9.5238095238095229E-3</v>
      </c>
      <c r="I48" s="30"/>
      <c r="J48" s="30"/>
      <c r="K48" s="30"/>
    </row>
    <row r="49" spans="1:11" ht="36" customHeight="1" x14ac:dyDescent="0.2">
      <c r="A49" s="110"/>
      <c r="B49" s="113"/>
      <c r="C49" s="115"/>
      <c r="D49" s="113"/>
      <c r="E49" s="41" t="s">
        <v>53</v>
      </c>
      <c r="F49" s="42">
        <f t="shared" si="10"/>
        <v>0.14285714285714285</v>
      </c>
      <c r="G49" s="43">
        <v>4</v>
      </c>
      <c r="H49" s="45">
        <f t="shared" si="11"/>
        <v>9.5238095238095229E-3</v>
      </c>
      <c r="I49" s="30"/>
      <c r="J49" s="30"/>
      <c r="K49" s="30"/>
    </row>
    <row r="50" spans="1:11" ht="36" customHeight="1" x14ac:dyDescent="0.2">
      <c r="A50" s="110"/>
      <c r="B50" s="113"/>
      <c r="C50" s="115"/>
      <c r="D50" s="113"/>
      <c r="E50" s="41" t="s">
        <v>54</v>
      </c>
      <c r="F50" s="42">
        <f t="shared" si="10"/>
        <v>0.14285714285714285</v>
      </c>
      <c r="G50" s="43">
        <v>4</v>
      </c>
      <c r="H50" s="45">
        <f t="shared" si="11"/>
        <v>9.5238095238095229E-3</v>
      </c>
      <c r="I50" s="30"/>
      <c r="J50" s="30"/>
      <c r="K50" s="30"/>
    </row>
    <row r="51" spans="1:11" ht="36" customHeight="1" x14ac:dyDescent="0.2">
      <c r="A51" s="110"/>
      <c r="B51" s="113"/>
      <c r="C51" s="116"/>
      <c r="D51" s="117"/>
      <c r="E51" s="33" t="s">
        <v>21</v>
      </c>
      <c r="F51" s="42">
        <f>SUM(F44:F50)</f>
        <v>0.99999999999999978</v>
      </c>
      <c r="G51" s="44">
        <f>AVERAGE(G44:G50)</f>
        <v>4.5714285714285712</v>
      </c>
      <c r="H51" s="46">
        <f>SUM(H44:H50)</f>
        <v>7.6190476190476183E-2</v>
      </c>
      <c r="I51" s="31"/>
      <c r="J51" s="31"/>
      <c r="K51" s="31"/>
    </row>
    <row r="52" spans="1:11" ht="36" customHeight="1" x14ac:dyDescent="0.2">
      <c r="A52" s="110"/>
      <c r="B52" s="113"/>
      <c r="C52" s="120" t="s">
        <v>36</v>
      </c>
      <c r="D52" s="112">
        <f>1/6</f>
        <v>0.16666666666666666</v>
      </c>
      <c r="E52" s="41" t="s">
        <v>55</v>
      </c>
      <c r="F52" s="42">
        <f t="shared" ref="F52:F58" si="12">1/7</f>
        <v>0.14285714285714285</v>
      </c>
      <c r="G52" s="43">
        <v>2</v>
      </c>
      <c r="H52" s="45">
        <f>$B$26*$D$52*F52*G52</f>
        <v>4.7619047619047615E-3</v>
      </c>
      <c r="I52" s="30"/>
      <c r="J52" s="30"/>
      <c r="K52" s="30"/>
    </row>
    <row r="53" spans="1:11" ht="36" customHeight="1" x14ac:dyDescent="0.2">
      <c r="A53" s="110"/>
      <c r="B53" s="113"/>
      <c r="C53" s="118"/>
      <c r="D53" s="113"/>
      <c r="E53" s="41" t="s">
        <v>56</v>
      </c>
      <c r="F53" s="42">
        <f t="shared" si="12"/>
        <v>0.14285714285714285</v>
      </c>
      <c r="G53" s="43">
        <v>2</v>
      </c>
      <c r="H53" s="45">
        <f t="shared" ref="H53:H58" si="13">$B$26*$D$52*F53*G53</f>
        <v>4.7619047619047615E-3</v>
      </c>
      <c r="I53" s="30"/>
      <c r="J53" s="30"/>
      <c r="K53" s="30"/>
    </row>
    <row r="54" spans="1:11" ht="36" customHeight="1" x14ac:dyDescent="0.2">
      <c r="A54" s="110"/>
      <c r="B54" s="113"/>
      <c r="C54" s="118"/>
      <c r="D54" s="113"/>
      <c r="E54" s="41" t="s">
        <v>57</v>
      </c>
      <c r="F54" s="42">
        <f t="shared" si="12"/>
        <v>0.14285714285714285</v>
      </c>
      <c r="G54" s="43">
        <v>3</v>
      </c>
      <c r="H54" s="45">
        <f t="shared" si="13"/>
        <v>7.1428571428571418E-3</v>
      </c>
      <c r="I54" s="30"/>
      <c r="J54" s="30"/>
      <c r="K54" s="30"/>
    </row>
    <row r="55" spans="1:11" ht="36" customHeight="1" x14ac:dyDescent="0.2">
      <c r="A55" s="110"/>
      <c r="B55" s="113"/>
      <c r="C55" s="118"/>
      <c r="D55" s="113"/>
      <c r="E55" s="41" t="s">
        <v>58</v>
      </c>
      <c r="F55" s="42">
        <f t="shared" si="12"/>
        <v>0.14285714285714285</v>
      </c>
      <c r="G55" s="43">
        <v>3</v>
      </c>
      <c r="H55" s="45">
        <f t="shared" si="13"/>
        <v>7.1428571428571418E-3</v>
      </c>
      <c r="I55" s="30"/>
      <c r="J55" s="30"/>
      <c r="K55" s="30"/>
    </row>
    <row r="56" spans="1:11" ht="36" customHeight="1" x14ac:dyDescent="0.2">
      <c r="A56" s="110"/>
      <c r="B56" s="113"/>
      <c r="C56" s="118"/>
      <c r="D56" s="113"/>
      <c r="E56" s="41" t="s">
        <v>59</v>
      </c>
      <c r="F56" s="42">
        <f t="shared" si="12"/>
        <v>0.14285714285714285</v>
      </c>
      <c r="G56" s="43">
        <v>3</v>
      </c>
      <c r="H56" s="45">
        <f t="shared" si="13"/>
        <v>7.1428571428571418E-3</v>
      </c>
      <c r="I56" s="30"/>
      <c r="J56" s="30"/>
      <c r="K56" s="30"/>
    </row>
    <row r="57" spans="1:11" ht="36" customHeight="1" x14ac:dyDescent="0.2">
      <c r="A57" s="110"/>
      <c r="B57" s="113"/>
      <c r="C57" s="118"/>
      <c r="D57" s="113"/>
      <c r="E57" s="41" t="s">
        <v>60</v>
      </c>
      <c r="F57" s="42">
        <f t="shared" si="12"/>
        <v>0.14285714285714285</v>
      </c>
      <c r="G57" s="43">
        <v>3</v>
      </c>
      <c r="H57" s="45">
        <f t="shared" si="13"/>
        <v>7.1428571428571418E-3</v>
      </c>
      <c r="I57" s="30"/>
      <c r="J57" s="30"/>
      <c r="K57" s="30"/>
    </row>
    <row r="58" spans="1:11" ht="36" customHeight="1" x14ac:dyDescent="0.2">
      <c r="A58" s="110"/>
      <c r="B58" s="113"/>
      <c r="C58" s="118"/>
      <c r="D58" s="113"/>
      <c r="E58" s="41" t="s">
        <v>227</v>
      </c>
      <c r="F58" s="42">
        <f t="shared" si="12"/>
        <v>0.14285714285714285</v>
      </c>
      <c r="G58" s="43">
        <v>4</v>
      </c>
      <c r="H58" s="45">
        <f t="shared" si="13"/>
        <v>9.5238095238095229E-3</v>
      </c>
      <c r="I58" s="30"/>
      <c r="J58" s="30"/>
      <c r="K58" s="30"/>
    </row>
    <row r="59" spans="1:11" ht="36" customHeight="1" x14ac:dyDescent="0.2">
      <c r="A59" s="110"/>
      <c r="B59" s="113"/>
      <c r="C59" s="119"/>
      <c r="D59" s="117"/>
      <c r="E59" s="33" t="s">
        <v>21</v>
      </c>
      <c r="F59" s="42">
        <f>SUM(F52:F58)</f>
        <v>0.99999999999999978</v>
      </c>
      <c r="G59" s="44">
        <f>AVERAGE(G52:G58)</f>
        <v>2.8571428571428572</v>
      </c>
      <c r="H59" s="46">
        <f>SUM(H52:H58)</f>
        <v>4.7619047619047609E-2</v>
      </c>
      <c r="I59" s="31"/>
      <c r="J59" s="31"/>
      <c r="K59" s="31"/>
    </row>
    <row r="60" spans="1:11" ht="36" customHeight="1" x14ac:dyDescent="0.2">
      <c r="A60" s="110"/>
      <c r="B60" s="113"/>
      <c r="C60" s="114" t="s">
        <v>37</v>
      </c>
      <c r="D60" s="112">
        <f>1/6</f>
        <v>0.16666666666666666</v>
      </c>
      <c r="E60" s="41" t="s">
        <v>61</v>
      </c>
      <c r="F60" s="42">
        <f>1/4</f>
        <v>0.25</v>
      </c>
      <c r="G60" s="43">
        <v>5</v>
      </c>
      <c r="H60" s="45">
        <f>$B$26*$D$60*F60*G60</f>
        <v>2.0833333333333332E-2</v>
      </c>
      <c r="I60" s="30"/>
      <c r="J60" s="30"/>
      <c r="K60" s="30"/>
    </row>
    <row r="61" spans="1:11" ht="36" customHeight="1" x14ac:dyDescent="0.2">
      <c r="A61" s="110"/>
      <c r="B61" s="113"/>
      <c r="C61" s="115"/>
      <c r="D61" s="113"/>
      <c r="E61" s="41" t="s">
        <v>228</v>
      </c>
      <c r="F61" s="42">
        <f>1/4</f>
        <v>0.25</v>
      </c>
      <c r="G61" s="43">
        <v>5</v>
      </c>
      <c r="H61" s="45">
        <f t="shared" ref="H61:H63" si="14">$B$26*$D$60*F61*G61</f>
        <v>2.0833333333333332E-2</v>
      </c>
      <c r="I61" s="30"/>
      <c r="J61" s="30"/>
      <c r="K61" s="30"/>
    </row>
    <row r="62" spans="1:11" ht="36" customHeight="1" x14ac:dyDescent="0.2">
      <c r="A62" s="110"/>
      <c r="B62" s="113"/>
      <c r="C62" s="115"/>
      <c r="D62" s="113"/>
      <c r="E62" s="41" t="s">
        <v>62</v>
      </c>
      <c r="F62" s="42">
        <f>1/4</f>
        <v>0.25</v>
      </c>
      <c r="G62" s="43">
        <v>5</v>
      </c>
      <c r="H62" s="45">
        <f t="shared" si="14"/>
        <v>2.0833333333333332E-2</v>
      </c>
      <c r="I62" s="30"/>
      <c r="J62" s="30"/>
      <c r="K62" s="30"/>
    </row>
    <row r="63" spans="1:11" ht="36" customHeight="1" x14ac:dyDescent="0.2">
      <c r="A63" s="110"/>
      <c r="B63" s="113"/>
      <c r="C63" s="115"/>
      <c r="D63" s="113"/>
      <c r="E63" s="41" t="s">
        <v>63</v>
      </c>
      <c r="F63" s="42">
        <f>1/4</f>
        <v>0.25</v>
      </c>
      <c r="G63" s="43">
        <v>5</v>
      </c>
      <c r="H63" s="45">
        <f t="shared" si="14"/>
        <v>2.0833333333333332E-2</v>
      </c>
      <c r="I63" s="30"/>
      <c r="J63" s="30"/>
      <c r="K63" s="30"/>
    </row>
    <row r="64" spans="1:11" ht="36" customHeight="1" x14ac:dyDescent="0.2">
      <c r="A64" s="111"/>
      <c r="B64" s="117"/>
      <c r="C64" s="116"/>
      <c r="D64" s="113"/>
      <c r="E64" s="33" t="s">
        <v>21</v>
      </c>
      <c r="F64" s="42">
        <f>SUM(F60:F63)</f>
        <v>1</v>
      </c>
      <c r="G64" s="44">
        <f>AVERAGE(G60:G63)</f>
        <v>5</v>
      </c>
      <c r="H64" s="46">
        <f>SUM(H60:H63)</f>
        <v>8.3333333333333329E-2</v>
      </c>
      <c r="I64" s="31"/>
      <c r="J64" s="31"/>
      <c r="K64" s="31"/>
    </row>
    <row r="65" spans="1:11" ht="36" customHeight="1" x14ac:dyDescent="0.2">
      <c r="A65" s="106" t="s">
        <v>31</v>
      </c>
      <c r="B65" s="107"/>
      <c r="C65" s="107"/>
      <c r="D65" s="107"/>
      <c r="E65" s="107"/>
      <c r="F65" s="108"/>
      <c r="G65" s="44">
        <f>AVERAGE(G28,G35,G43,G51,G59,G64)</f>
        <v>3.873015873015873</v>
      </c>
      <c r="H65" s="47">
        <f>SUM(H28,H35,H43,H51,H59,H64)</f>
        <v>0.38730158730158726</v>
      </c>
      <c r="I65" s="32"/>
      <c r="J65" s="32"/>
      <c r="K65" s="32"/>
    </row>
    <row r="66" spans="1:11" ht="36" customHeight="1" x14ac:dyDescent="0.2">
      <c r="A66" s="109" t="s">
        <v>222</v>
      </c>
      <c r="B66" s="112">
        <f>1/10</f>
        <v>0.1</v>
      </c>
      <c r="C66" s="114" t="s">
        <v>64</v>
      </c>
      <c r="D66" s="112">
        <f>1/2</f>
        <v>0.5</v>
      </c>
      <c r="E66" s="41" t="s">
        <v>205</v>
      </c>
      <c r="F66" s="42">
        <f t="shared" ref="F66:F73" si="15">1/8</f>
        <v>0.125</v>
      </c>
      <c r="G66" s="43">
        <v>4</v>
      </c>
      <c r="H66" s="45">
        <f>$B$66*$D$66*F66*G66</f>
        <v>2.5000000000000001E-2</v>
      </c>
      <c r="I66" s="30"/>
      <c r="J66" s="30"/>
      <c r="K66" s="30"/>
    </row>
    <row r="67" spans="1:11" ht="36" customHeight="1" x14ac:dyDescent="0.2">
      <c r="A67" s="110"/>
      <c r="B67" s="113"/>
      <c r="C67" s="115"/>
      <c r="D67" s="113"/>
      <c r="E67" s="41" t="s">
        <v>178</v>
      </c>
      <c r="F67" s="42">
        <f t="shared" si="15"/>
        <v>0.125</v>
      </c>
      <c r="G67" s="43">
        <v>4</v>
      </c>
      <c r="H67" s="45">
        <f t="shared" ref="H67:H73" si="16">$B$66*$D$66*F67*G67</f>
        <v>2.5000000000000001E-2</v>
      </c>
      <c r="I67" s="30"/>
      <c r="J67" s="30"/>
      <c r="K67" s="30"/>
    </row>
    <row r="68" spans="1:11" ht="36" customHeight="1" x14ac:dyDescent="0.2">
      <c r="A68" s="110"/>
      <c r="B68" s="113"/>
      <c r="C68" s="115"/>
      <c r="D68" s="113"/>
      <c r="E68" s="41" t="s">
        <v>67</v>
      </c>
      <c r="F68" s="42">
        <f t="shared" si="15"/>
        <v>0.125</v>
      </c>
      <c r="G68" s="43">
        <v>4</v>
      </c>
      <c r="H68" s="45">
        <f t="shared" si="16"/>
        <v>2.5000000000000001E-2</v>
      </c>
      <c r="I68" s="30"/>
      <c r="J68" s="30"/>
      <c r="K68" s="30"/>
    </row>
    <row r="69" spans="1:11" ht="36" customHeight="1" x14ac:dyDescent="0.2">
      <c r="A69" s="110"/>
      <c r="B69" s="113"/>
      <c r="C69" s="115"/>
      <c r="D69" s="113"/>
      <c r="E69" s="41" t="s">
        <v>179</v>
      </c>
      <c r="F69" s="42">
        <f t="shared" si="15"/>
        <v>0.125</v>
      </c>
      <c r="G69" s="43">
        <v>4</v>
      </c>
      <c r="H69" s="45">
        <f t="shared" si="16"/>
        <v>2.5000000000000001E-2</v>
      </c>
      <c r="I69" s="30"/>
      <c r="J69" s="30"/>
      <c r="K69" s="30"/>
    </row>
    <row r="70" spans="1:11" ht="36" customHeight="1" x14ac:dyDescent="0.2">
      <c r="A70" s="110"/>
      <c r="B70" s="113"/>
      <c r="C70" s="115"/>
      <c r="D70" s="113"/>
      <c r="E70" s="41" t="s">
        <v>68</v>
      </c>
      <c r="F70" s="42">
        <f t="shared" si="15"/>
        <v>0.125</v>
      </c>
      <c r="G70" s="43">
        <v>4</v>
      </c>
      <c r="H70" s="45">
        <f t="shared" si="16"/>
        <v>2.5000000000000001E-2</v>
      </c>
      <c r="I70" s="30"/>
      <c r="J70" s="30"/>
      <c r="K70" s="30"/>
    </row>
    <row r="71" spans="1:11" ht="36" customHeight="1" x14ac:dyDescent="0.2">
      <c r="A71" s="110"/>
      <c r="B71" s="113"/>
      <c r="C71" s="115"/>
      <c r="D71" s="113"/>
      <c r="E71" s="41" t="s">
        <v>248</v>
      </c>
      <c r="F71" s="42">
        <f t="shared" si="15"/>
        <v>0.125</v>
      </c>
      <c r="G71" s="43">
        <v>4</v>
      </c>
      <c r="H71" s="45">
        <f t="shared" si="16"/>
        <v>2.5000000000000001E-2</v>
      </c>
      <c r="I71" s="30"/>
      <c r="J71" s="30"/>
      <c r="K71" s="30"/>
    </row>
    <row r="72" spans="1:11" ht="36" customHeight="1" x14ac:dyDescent="0.2">
      <c r="A72" s="110"/>
      <c r="B72" s="113"/>
      <c r="C72" s="115"/>
      <c r="D72" s="113"/>
      <c r="E72" s="41" t="s">
        <v>206</v>
      </c>
      <c r="F72" s="42">
        <f t="shared" si="15"/>
        <v>0.125</v>
      </c>
      <c r="G72" s="43">
        <v>4</v>
      </c>
      <c r="H72" s="45">
        <f t="shared" si="16"/>
        <v>2.5000000000000001E-2</v>
      </c>
      <c r="I72" s="30"/>
      <c r="J72" s="30"/>
      <c r="K72" s="30"/>
    </row>
    <row r="73" spans="1:11" ht="36" customHeight="1" x14ac:dyDescent="0.2">
      <c r="A73" s="110"/>
      <c r="B73" s="113"/>
      <c r="C73" s="115"/>
      <c r="D73" s="113"/>
      <c r="E73" s="41" t="s">
        <v>229</v>
      </c>
      <c r="F73" s="42">
        <f t="shared" si="15"/>
        <v>0.125</v>
      </c>
      <c r="G73" s="43">
        <v>4</v>
      </c>
      <c r="H73" s="45">
        <f t="shared" si="16"/>
        <v>2.5000000000000001E-2</v>
      </c>
      <c r="I73" s="30"/>
      <c r="J73" s="30"/>
      <c r="K73" s="30"/>
    </row>
    <row r="74" spans="1:11" ht="36" customHeight="1" x14ac:dyDescent="0.2">
      <c r="A74" s="110"/>
      <c r="B74" s="113"/>
      <c r="C74" s="116"/>
      <c r="D74" s="117"/>
      <c r="E74" s="33" t="s">
        <v>21</v>
      </c>
      <c r="F74" s="42">
        <f>SUM(F66:F73)</f>
        <v>1</v>
      </c>
      <c r="G74" s="44">
        <f>AVERAGE(G66:G73)</f>
        <v>4</v>
      </c>
      <c r="H74" s="46">
        <f>SUM(H66:H73)</f>
        <v>0.19999999999999998</v>
      </c>
      <c r="I74" s="31"/>
      <c r="J74" s="31"/>
      <c r="K74" s="31"/>
    </row>
    <row r="75" spans="1:11" ht="36" customHeight="1" x14ac:dyDescent="0.2">
      <c r="A75" s="110"/>
      <c r="B75" s="113"/>
      <c r="C75" s="120" t="s">
        <v>220</v>
      </c>
      <c r="D75" s="112">
        <f>1/2</f>
        <v>0.5</v>
      </c>
      <c r="E75" s="41" t="s">
        <v>249</v>
      </c>
      <c r="F75" s="42">
        <f>1/5</f>
        <v>0.2</v>
      </c>
      <c r="G75" s="43">
        <v>1</v>
      </c>
      <c r="H75" s="45">
        <f>$B$66*$D$75*F75*G75</f>
        <v>1.0000000000000002E-2</v>
      </c>
      <c r="I75" s="30"/>
      <c r="J75" s="30"/>
      <c r="K75" s="30"/>
    </row>
    <row r="76" spans="1:11" ht="36" customHeight="1" x14ac:dyDescent="0.2">
      <c r="A76" s="110"/>
      <c r="B76" s="113"/>
      <c r="C76" s="118"/>
      <c r="D76" s="113"/>
      <c r="E76" s="41" t="s">
        <v>230</v>
      </c>
      <c r="F76" s="42">
        <f>1/5</f>
        <v>0.2</v>
      </c>
      <c r="G76" s="43">
        <v>2</v>
      </c>
      <c r="H76" s="45">
        <f t="shared" ref="H76:H79" si="17">$B$66*$D$75*F76*G76</f>
        <v>2.0000000000000004E-2</v>
      </c>
      <c r="I76" s="30"/>
      <c r="J76" s="30"/>
      <c r="K76" s="30"/>
    </row>
    <row r="77" spans="1:11" ht="36" customHeight="1" x14ac:dyDescent="0.2">
      <c r="A77" s="110"/>
      <c r="B77" s="113"/>
      <c r="C77" s="118"/>
      <c r="D77" s="113"/>
      <c r="E77" s="41" t="s">
        <v>231</v>
      </c>
      <c r="F77" s="42">
        <f>1/5</f>
        <v>0.2</v>
      </c>
      <c r="G77" s="43">
        <v>3</v>
      </c>
      <c r="H77" s="45">
        <f t="shared" si="17"/>
        <v>3.0000000000000006E-2</v>
      </c>
      <c r="I77" s="30"/>
      <c r="J77" s="30"/>
      <c r="K77" s="30"/>
    </row>
    <row r="78" spans="1:11" ht="36" customHeight="1" x14ac:dyDescent="0.2">
      <c r="A78" s="110"/>
      <c r="B78" s="113"/>
      <c r="C78" s="118"/>
      <c r="D78" s="113"/>
      <c r="E78" s="41" t="s">
        <v>65</v>
      </c>
      <c r="F78" s="42">
        <f>1/5</f>
        <v>0.2</v>
      </c>
      <c r="G78" s="43">
        <v>4</v>
      </c>
      <c r="H78" s="45">
        <f t="shared" si="17"/>
        <v>4.0000000000000008E-2</v>
      </c>
      <c r="I78" s="30"/>
      <c r="J78" s="30"/>
      <c r="K78" s="30"/>
    </row>
    <row r="79" spans="1:11" ht="36" customHeight="1" x14ac:dyDescent="0.2">
      <c r="A79" s="110"/>
      <c r="B79" s="113"/>
      <c r="C79" s="118"/>
      <c r="D79" s="113"/>
      <c r="E79" s="41" t="s">
        <v>66</v>
      </c>
      <c r="F79" s="42">
        <f>1/5</f>
        <v>0.2</v>
      </c>
      <c r="G79" s="43">
        <v>5</v>
      </c>
      <c r="H79" s="45">
        <f t="shared" si="17"/>
        <v>5.000000000000001E-2</v>
      </c>
      <c r="I79" s="30"/>
      <c r="J79" s="30"/>
      <c r="K79" s="30"/>
    </row>
    <row r="80" spans="1:11" ht="36" customHeight="1" x14ac:dyDescent="0.2">
      <c r="A80" s="111"/>
      <c r="B80" s="117"/>
      <c r="C80" s="119"/>
      <c r="D80" s="117"/>
      <c r="E80" s="33" t="s">
        <v>21</v>
      </c>
      <c r="F80" s="42">
        <f>SUM(F75:F79)</f>
        <v>1</v>
      </c>
      <c r="G80" s="44">
        <f>AVERAGE(G75:G79)</f>
        <v>3</v>
      </c>
      <c r="H80" s="46">
        <f>SUM(H75:H79)</f>
        <v>0.15000000000000002</v>
      </c>
      <c r="I80" s="31"/>
      <c r="J80" s="31"/>
      <c r="K80" s="31"/>
    </row>
    <row r="81" spans="1:11" ht="36" customHeight="1" x14ac:dyDescent="0.2">
      <c r="A81" s="106" t="s">
        <v>31</v>
      </c>
      <c r="B81" s="107"/>
      <c r="C81" s="107"/>
      <c r="D81" s="107"/>
      <c r="E81" s="107"/>
      <c r="F81" s="108"/>
      <c r="G81" s="44">
        <f>AVERAGE(G74,G80)</f>
        <v>3.5</v>
      </c>
      <c r="H81" s="47">
        <f>SUM(H80,H74)</f>
        <v>0.35</v>
      </c>
      <c r="I81" s="32"/>
      <c r="J81" s="32"/>
      <c r="K81" s="32"/>
    </row>
    <row r="82" spans="1:11" ht="36" customHeight="1" x14ac:dyDescent="0.2">
      <c r="A82" s="109" t="s">
        <v>223</v>
      </c>
      <c r="B82" s="112">
        <f>1/10</f>
        <v>0.1</v>
      </c>
      <c r="C82" s="114" t="s">
        <v>69</v>
      </c>
      <c r="D82" s="112">
        <v>0.5</v>
      </c>
      <c r="E82" s="41" t="s">
        <v>250</v>
      </c>
      <c r="F82" s="42">
        <f t="shared" ref="F82:F90" si="18">1/9</f>
        <v>0.1111111111111111</v>
      </c>
      <c r="G82" s="43">
        <v>5</v>
      </c>
      <c r="H82" s="45">
        <f>$B$82*$D$82*F82*G82</f>
        <v>2.777777777777778E-2</v>
      </c>
      <c r="I82" s="30"/>
      <c r="J82" s="30"/>
      <c r="K82" s="30"/>
    </row>
    <row r="83" spans="1:11" ht="36" customHeight="1" x14ac:dyDescent="0.2">
      <c r="A83" s="110"/>
      <c r="B83" s="113"/>
      <c r="C83" s="115"/>
      <c r="D83" s="113"/>
      <c r="E83" s="41" t="s">
        <v>207</v>
      </c>
      <c r="F83" s="42">
        <f t="shared" si="18"/>
        <v>0.1111111111111111</v>
      </c>
      <c r="G83" s="43">
        <v>5</v>
      </c>
      <c r="H83" s="45">
        <f t="shared" ref="H83:H90" si="19">$B$82*$D$82*F83*G83</f>
        <v>2.777777777777778E-2</v>
      </c>
      <c r="I83" s="30"/>
      <c r="J83" s="30"/>
      <c r="K83" s="30"/>
    </row>
    <row r="84" spans="1:11" ht="36" customHeight="1" x14ac:dyDescent="0.2">
      <c r="A84" s="110"/>
      <c r="B84" s="113"/>
      <c r="C84" s="115"/>
      <c r="D84" s="113"/>
      <c r="E84" s="41" t="s">
        <v>70</v>
      </c>
      <c r="F84" s="42">
        <f t="shared" si="18"/>
        <v>0.1111111111111111</v>
      </c>
      <c r="G84" s="43">
        <v>5</v>
      </c>
      <c r="H84" s="45">
        <f t="shared" si="19"/>
        <v>2.777777777777778E-2</v>
      </c>
      <c r="I84" s="30"/>
      <c r="J84" s="30"/>
      <c r="K84" s="30"/>
    </row>
    <row r="85" spans="1:11" ht="36" customHeight="1" x14ac:dyDescent="0.2">
      <c r="A85" s="110"/>
      <c r="B85" s="113"/>
      <c r="C85" s="115"/>
      <c r="D85" s="113"/>
      <c r="E85" s="41" t="s">
        <v>251</v>
      </c>
      <c r="F85" s="42">
        <f t="shared" si="18"/>
        <v>0.1111111111111111</v>
      </c>
      <c r="G85" s="43">
        <v>5</v>
      </c>
      <c r="H85" s="45">
        <f t="shared" si="19"/>
        <v>2.777777777777778E-2</v>
      </c>
      <c r="I85" s="30"/>
      <c r="J85" s="30"/>
      <c r="K85" s="30"/>
    </row>
    <row r="86" spans="1:11" ht="36" customHeight="1" x14ac:dyDescent="0.2">
      <c r="A86" s="110"/>
      <c r="B86" s="113"/>
      <c r="C86" s="115"/>
      <c r="D86" s="113"/>
      <c r="E86" s="41" t="s">
        <v>232</v>
      </c>
      <c r="F86" s="42">
        <f t="shared" si="18"/>
        <v>0.1111111111111111</v>
      </c>
      <c r="G86" s="43">
        <v>5</v>
      </c>
      <c r="H86" s="45">
        <f t="shared" si="19"/>
        <v>2.777777777777778E-2</v>
      </c>
      <c r="I86" s="30"/>
      <c r="J86" s="30"/>
      <c r="K86" s="30"/>
    </row>
    <row r="87" spans="1:11" ht="36" customHeight="1" x14ac:dyDescent="0.2">
      <c r="A87" s="110"/>
      <c r="B87" s="113"/>
      <c r="C87" s="115"/>
      <c r="D87" s="113"/>
      <c r="E87" s="41" t="s">
        <v>71</v>
      </c>
      <c r="F87" s="42">
        <f t="shared" si="18"/>
        <v>0.1111111111111111</v>
      </c>
      <c r="G87" s="43">
        <v>5</v>
      </c>
      <c r="H87" s="45">
        <f t="shared" si="19"/>
        <v>2.777777777777778E-2</v>
      </c>
      <c r="I87" s="30"/>
      <c r="J87" s="30"/>
      <c r="K87" s="30"/>
    </row>
    <row r="88" spans="1:11" ht="36" customHeight="1" x14ac:dyDescent="0.2">
      <c r="A88" s="110"/>
      <c r="B88" s="113"/>
      <c r="C88" s="115"/>
      <c r="D88" s="113"/>
      <c r="E88" s="41" t="s">
        <v>180</v>
      </c>
      <c r="F88" s="42">
        <f t="shared" si="18"/>
        <v>0.1111111111111111</v>
      </c>
      <c r="G88" s="43">
        <v>5</v>
      </c>
      <c r="H88" s="45">
        <f t="shared" si="19"/>
        <v>2.777777777777778E-2</v>
      </c>
      <c r="I88" s="30"/>
      <c r="J88" s="30"/>
      <c r="K88" s="30"/>
    </row>
    <row r="89" spans="1:11" ht="36" customHeight="1" x14ac:dyDescent="0.2">
      <c r="A89" s="110"/>
      <c r="B89" s="113"/>
      <c r="C89" s="115"/>
      <c r="D89" s="113"/>
      <c r="E89" s="41" t="s">
        <v>233</v>
      </c>
      <c r="F89" s="42">
        <f t="shared" si="18"/>
        <v>0.1111111111111111</v>
      </c>
      <c r="G89" s="43">
        <v>5</v>
      </c>
      <c r="H89" s="45">
        <f t="shared" si="19"/>
        <v>2.777777777777778E-2</v>
      </c>
      <c r="I89" s="30"/>
      <c r="J89" s="30"/>
      <c r="K89" s="30"/>
    </row>
    <row r="90" spans="1:11" ht="36" customHeight="1" x14ac:dyDescent="0.2">
      <c r="A90" s="110"/>
      <c r="B90" s="113"/>
      <c r="C90" s="115"/>
      <c r="D90" s="113"/>
      <c r="E90" s="41" t="s">
        <v>72</v>
      </c>
      <c r="F90" s="42">
        <f t="shared" si="18"/>
        <v>0.1111111111111111</v>
      </c>
      <c r="G90" s="43">
        <v>5</v>
      </c>
      <c r="H90" s="45">
        <f t="shared" si="19"/>
        <v>2.777777777777778E-2</v>
      </c>
      <c r="I90" s="30"/>
      <c r="J90" s="30"/>
      <c r="K90" s="30"/>
    </row>
    <row r="91" spans="1:11" ht="36" customHeight="1" x14ac:dyDescent="0.2">
      <c r="A91" s="110"/>
      <c r="B91" s="113"/>
      <c r="C91" s="116"/>
      <c r="D91" s="117"/>
      <c r="E91" s="33" t="s">
        <v>21</v>
      </c>
      <c r="F91" s="42">
        <f>SUM(F82:F90)</f>
        <v>1.0000000000000002</v>
      </c>
      <c r="G91" s="44">
        <f>AVERAGE(G82:G90)</f>
        <v>5</v>
      </c>
      <c r="H91" s="46">
        <f>SUM(H82:H90)</f>
        <v>0.25000000000000006</v>
      </c>
      <c r="I91" s="31"/>
      <c r="J91" s="31"/>
      <c r="K91" s="31"/>
    </row>
    <row r="92" spans="1:11" ht="36" customHeight="1" x14ac:dyDescent="0.2">
      <c r="A92" s="110"/>
      <c r="B92" s="113"/>
      <c r="C92" s="114" t="s">
        <v>208</v>
      </c>
      <c r="D92" s="112">
        <v>0.5</v>
      </c>
      <c r="E92" s="41" t="s">
        <v>73</v>
      </c>
      <c r="F92" s="42">
        <f>1/4</f>
        <v>0.25</v>
      </c>
      <c r="G92" s="43">
        <v>1</v>
      </c>
      <c r="H92" s="45">
        <f>$B$82*$D$92*F92*G92</f>
        <v>1.2500000000000001E-2</v>
      </c>
      <c r="I92" s="30"/>
      <c r="J92" s="30"/>
      <c r="K92" s="30"/>
    </row>
    <row r="93" spans="1:11" ht="36" customHeight="1" x14ac:dyDescent="0.2">
      <c r="A93" s="110"/>
      <c r="B93" s="113"/>
      <c r="C93" s="115"/>
      <c r="D93" s="113"/>
      <c r="E93" s="41" t="s">
        <v>182</v>
      </c>
      <c r="F93" s="42">
        <f>1/4</f>
        <v>0.25</v>
      </c>
      <c r="G93" s="43">
        <v>1</v>
      </c>
      <c r="H93" s="45">
        <f t="shared" ref="H93:H95" si="20">$B$82*$D$92*F93*G93</f>
        <v>1.2500000000000001E-2</v>
      </c>
      <c r="I93" s="30"/>
      <c r="J93" s="30"/>
      <c r="K93" s="30"/>
    </row>
    <row r="94" spans="1:11" ht="36" customHeight="1" x14ac:dyDescent="0.2">
      <c r="A94" s="110"/>
      <c r="B94" s="113"/>
      <c r="C94" s="115"/>
      <c r="D94" s="113"/>
      <c r="E94" s="41" t="s">
        <v>74</v>
      </c>
      <c r="F94" s="42">
        <f>1/4</f>
        <v>0.25</v>
      </c>
      <c r="G94" s="43">
        <v>1</v>
      </c>
      <c r="H94" s="45">
        <f t="shared" si="20"/>
        <v>1.2500000000000001E-2</v>
      </c>
      <c r="I94" s="30"/>
      <c r="J94" s="30"/>
      <c r="K94" s="30"/>
    </row>
    <row r="95" spans="1:11" ht="36" customHeight="1" x14ac:dyDescent="0.2">
      <c r="A95" s="110"/>
      <c r="B95" s="113"/>
      <c r="C95" s="115"/>
      <c r="D95" s="113"/>
      <c r="E95" s="41" t="s">
        <v>181</v>
      </c>
      <c r="F95" s="42">
        <f>1/4</f>
        <v>0.25</v>
      </c>
      <c r="G95" s="43">
        <v>1</v>
      </c>
      <c r="H95" s="45">
        <f t="shared" si="20"/>
        <v>1.2500000000000001E-2</v>
      </c>
      <c r="I95" s="30"/>
      <c r="J95" s="30"/>
      <c r="K95" s="30"/>
    </row>
    <row r="96" spans="1:11" ht="36" customHeight="1" x14ac:dyDescent="0.2">
      <c r="A96" s="111"/>
      <c r="B96" s="117"/>
      <c r="C96" s="116"/>
      <c r="D96" s="117"/>
      <c r="E96" s="33" t="s">
        <v>21</v>
      </c>
      <c r="F96" s="42">
        <f>SUM(F92:F95)</f>
        <v>1</v>
      </c>
      <c r="G96" s="44">
        <f>AVERAGE(G92:G95)</f>
        <v>1</v>
      </c>
      <c r="H96" s="46">
        <f>SUM(H92:H95)</f>
        <v>0.05</v>
      </c>
      <c r="I96" s="31"/>
      <c r="J96" s="31"/>
      <c r="K96" s="31"/>
    </row>
    <row r="97" spans="1:11" ht="36" customHeight="1" x14ac:dyDescent="0.2">
      <c r="A97" s="106" t="s">
        <v>31</v>
      </c>
      <c r="B97" s="107"/>
      <c r="C97" s="107"/>
      <c r="D97" s="107"/>
      <c r="E97" s="107"/>
      <c r="F97" s="108"/>
      <c r="G97" s="44">
        <f>AVERAGE(G91,G96)</f>
        <v>3</v>
      </c>
      <c r="H97" s="47">
        <f>SUM(H96,H91)</f>
        <v>0.30000000000000004</v>
      </c>
      <c r="I97" s="32"/>
      <c r="J97" s="32"/>
      <c r="K97" s="32"/>
    </row>
    <row r="98" spans="1:11" ht="36" customHeight="1" x14ac:dyDescent="0.2">
      <c r="A98" s="109" t="s">
        <v>75</v>
      </c>
      <c r="B98" s="112">
        <f>1/10</f>
        <v>0.1</v>
      </c>
      <c r="C98" s="114" t="s">
        <v>76</v>
      </c>
      <c r="D98" s="112">
        <f>1/3</f>
        <v>0.33333333333333331</v>
      </c>
      <c r="E98" s="41" t="s">
        <v>183</v>
      </c>
      <c r="F98" s="42">
        <f t="shared" ref="F98:F112" si="21">1/15</f>
        <v>6.6666666666666666E-2</v>
      </c>
      <c r="G98" s="43">
        <v>2</v>
      </c>
      <c r="H98" s="45">
        <f>$B$98*$D$98*F98*G98</f>
        <v>4.4444444444444444E-3</v>
      </c>
      <c r="I98" s="30"/>
      <c r="J98" s="30"/>
      <c r="K98" s="30"/>
    </row>
    <row r="99" spans="1:11" ht="36" customHeight="1" x14ac:dyDescent="0.2">
      <c r="A99" s="110"/>
      <c r="B99" s="113"/>
      <c r="C99" s="118"/>
      <c r="D99" s="113"/>
      <c r="E99" s="41" t="s">
        <v>80</v>
      </c>
      <c r="F99" s="42">
        <f t="shared" si="21"/>
        <v>6.6666666666666666E-2</v>
      </c>
      <c r="G99" s="43">
        <v>2</v>
      </c>
      <c r="H99" s="45">
        <f t="shared" ref="H99:H111" si="22">$B$98*$D$98*F99*G99</f>
        <v>4.4444444444444444E-3</v>
      </c>
      <c r="I99" s="30"/>
      <c r="J99" s="30"/>
      <c r="K99" s="30"/>
    </row>
    <row r="100" spans="1:11" ht="36" customHeight="1" x14ac:dyDescent="0.2">
      <c r="A100" s="110"/>
      <c r="B100" s="113"/>
      <c r="C100" s="118"/>
      <c r="D100" s="113"/>
      <c r="E100" s="41" t="s">
        <v>184</v>
      </c>
      <c r="F100" s="42">
        <f t="shared" si="21"/>
        <v>6.6666666666666666E-2</v>
      </c>
      <c r="G100" s="43">
        <v>2</v>
      </c>
      <c r="H100" s="45">
        <f t="shared" si="22"/>
        <v>4.4444444444444444E-3</v>
      </c>
      <c r="I100" s="30"/>
      <c r="J100" s="30"/>
      <c r="K100" s="30"/>
    </row>
    <row r="101" spans="1:11" ht="36" customHeight="1" x14ac:dyDescent="0.2">
      <c r="A101" s="110"/>
      <c r="B101" s="113"/>
      <c r="C101" s="118"/>
      <c r="D101" s="113"/>
      <c r="E101" s="41" t="s">
        <v>234</v>
      </c>
      <c r="F101" s="42">
        <f t="shared" si="21"/>
        <v>6.6666666666666666E-2</v>
      </c>
      <c r="G101" s="43">
        <v>2</v>
      </c>
      <c r="H101" s="45">
        <f t="shared" si="22"/>
        <v>4.4444444444444444E-3</v>
      </c>
      <c r="I101" s="30"/>
      <c r="J101" s="30"/>
      <c r="K101" s="30"/>
    </row>
    <row r="102" spans="1:11" ht="36" customHeight="1" x14ac:dyDescent="0.2">
      <c r="A102" s="110"/>
      <c r="B102" s="113"/>
      <c r="C102" s="118"/>
      <c r="D102" s="113"/>
      <c r="E102" s="41" t="s">
        <v>81</v>
      </c>
      <c r="F102" s="42">
        <f t="shared" si="21"/>
        <v>6.6666666666666666E-2</v>
      </c>
      <c r="G102" s="43">
        <v>2</v>
      </c>
      <c r="H102" s="45">
        <f t="shared" si="22"/>
        <v>4.4444444444444444E-3</v>
      </c>
      <c r="I102" s="30"/>
      <c r="J102" s="30"/>
      <c r="K102" s="30"/>
    </row>
    <row r="103" spans="1:11" ht="36" customHeight="1" x14ac:dyDescent="0.2">
      <c r="A103" s="110"/>
      <c r="B103" s="113"/>
      <c r="C103" s="118"/>
      <c r="D103" s="113"/>
      <c r="E103" s="41" t="s">
        <v>235</v>
      </c>
      <c r="F103" s="42">
        <f t="shared" si="21"/>
        <v>6.6666666666666666E-2</v>
      </c>
      <c r="G103" s="43">
        <v>2</v>
      </c>
      <c r="H103" s="45">
        <f t="shared" si="22"/>
        <v>4.4444444444444444E-3</v>
      </c>
      <c r="I103" s="30"/>
      <c r="J103" s="30"/>
      <c r="K103" s="30"/>
    </row>
    <row r="104" spans="1:11" ht="36" customHeight="1" x14ac:dyDescent="0.2">
      <c r="A104" s="110"/>
      <c r="B104" s="113"/>
      <c r="C104" s="118"/>
      <c r="D104" s="113"/>
      <c r="E104" s="70" t="s">
        <v>243</v>
      </c>
      <c r="F104" s="42">
        <f t="shared" si="21"/>
        <v>6.6666666666666666E-2</v>
      </c>
      <c r="G104" s="43">
        <v>2</v>
      </c>
      <c r="H104" s="45">
        <f t="shared" si="22"/>
        <v>4.4444444444444444E-3</v>
      </c>
      <c r="I104" s="30"/>
      <c r="J104" s="30"/>
      <c r="K104" s="30"/>
    </row>
    <row r="105" spans="1:11" ht="36" customHeight="1" x14ac:dyDescent="0.2">
      <c r="A105" s="110"/>
      <c r="B105" s="113"/>
      <c r="C105" s="118"/>
      <c r="D105" s="113"/>
      <c r="E105" s="41" t="s">
        <v>82</v>
      </c>
      <c r="F105" s="42">
        <f t="shared" si="21"/>
        <v>6.6666666666666666E-2</v>
      </c>
      <c r="G105" s="43">
        <v>2</v>
      </c>
      <c r="H105" s="45">
        <f t="shared" si="22"/>
        <v>4.4444444444444444E-3</v>
      </c>
      <c r="I105" s="30"/>
      <c r="J105" s="30"/>
      <c r="K105" s="30"/>
    </row>
    <row r="106" spans="1:11" ht="36" customHeight="1" x14ac:dyDescent="0.2">
      <c r="A106" s="110"/>
      <c r="B106" s="113"/>
      <c r="C106" s="118"/>
      <c r="D106" s="113"/>
      <c r="E106" s="41" t="s">
        <v>236</v>
      </c>
      <c r="F106" s="42">
        <f t="shared" si="21"/>
        <v>6.6666666666666666E-2</v>
      </c>
      <c r="G106" s="43">
        <v>2</v>
      </c>
      <c r="H106" s="45">
        <f t="shared" si="22"/>
        <v>4.4444444444444444E-3</v>
      </c>
      <c r="I106" s="30"/>
      <c r="J106" s="30"/>
      <c r="K106" s="30"/>
    </row>
    <row r="107" spans="1:11" ht="36" customHeight="1" x14ac:dyDescent="0.2">
      <c r="A107" s="110"/>
      <c r="B107" s="113"/>
      <c r="C107" s="118"/>
      <c r="D107" s="113"/>
      <c r="E107" s="41" t="s">
        <v>83</v>
      </c>
      <c r="F107" s="42">
        <f t="shared" si="21"/>
        <v>6.6666666666666666E-2</v>
      </c>
      <c r="G107" s="43">
        <v>2</v>
      </c>
      <c r="H107" s="45">
        <f t="shared" si="22"/>
        <v>4.4444444444444444E-3</v>
      </c>
      <c r="I107" s="30"/>
      <c r="J107" s="30"/>
      <c r="K107" s="30"/>
    </row>
    <row r="108" spans="1:11" ht="36" customHeight="1" x14ac:dyDescent="0.2">
      <c r="A108" s="110"/>
      <c r="B108" s="113"/>
      <c r="C108" s="118"/>
      <c r="D108" s="113"/>
      <c r="E108" s="41" t="s">
        <v>209</v>
      </c>
      <c r="F108" s="42">
        <f t="shared" si="21"/>
        <v>6.6666666666666666E-2</v>
      </c>
      <c r="G108" s="43">
        <v>2</v>
      </c>
      <c r="H108" s="45">
        <f t="shared" si="22"/>
        <v>4.4444444444444444E-3</v>
      </c>
      <c r="I108" s="30"/>
      <c r="J108" s="30"/>
      <c r="K108" s="30"/>
    </row>
    <row r="109" spans="1:11" ht="36" customHeight="1" x14ac:dyDescent="0.2">
      <c r="A109" s="110"/>
      <c r="B109" s="113"/>
      <c r="C109" s="118"/>
      <c r="D109" s="113"/>
      <c r="E109" s="41" t="s">
        <v>84</v>
      </c>
      <c r="F109" s="42">
        <f t="shared" si="21"/>
        <v>6.6666666666666666E-2</v>
      </c>
      <c r="G109" s="43">
        <v>2</v>
      </c>
      <c r="H109" s="45">
        <f t="shared" si="22"/>
        <v>4.4444444444444444E-3</v>
      </c>
      <c r="I109" s="30"/>
      <c r="J109" s="30"/>
      <c r="K109" s="30"/>
    </row>
    <row r="110" spans="1:11" ht="36" customHeight="1" x14ac:dyDescent="0.2">
      <c r="A110" s="110"/>
      <c r="B110" s="113"/>
      <c r="C110" s="118"/>
      <c r="D110" s="113"/>
      <c r="E110" s="41" t="s">
        <v>85</v>
      </c>
      <c r="F110" s="42">
        <f t="shared" si="21"/>
        <v>6.6666666666666666E-2</v>
      </c>
      <c r="G110" s="43">
        <v>2</v>
      </c>
      <c r="H110" s="45">
        <f t="shared" si="22"/>
        <v>4.4444444444444444E-3</v>
      </c>
      <c r="I110" s="30"/>
      <c r="J110" s="30"/>
      <c r="K110" s="30"/>
    </row>
    <row r="111" spans="1:11" ht="36" customHeight="1" x14ac:dyDescent="0.2">
      <c r="A111" s="110"/>
      <c r="B111" s="113"/>
      <c r="C111" s="118"/>
      <c r="D111" s="113"/>
      <c r="E111" s="41" t="s">
        <v>185</v>
      </c>
      <c r="F111" s="42">
        <f t="shared" si="21"/>
        <v>6.6666666666666666E-2</v>
      </c>
      <c r="G111" s="43">
        <v>2</v>
      </c>
      <c r="H111" s="45">
        <f t="shared" si="22"/>
        <v>4.4444444444444444E-3</v>
      </c>
      <c r="I111" s="30"/>
      <c r="J111" s="30"/>
      <c r="K111" s="30"/>
    </row>
    <row r="112" spans="1:11" ht="36" customHeight="1" x14ac:dyDescent="0.2">
      <c r="A112" s="110"/>
      <c r="B112" s="113"/>
      <c r="C112" s="118"/>
      <c r="D112" s="113"/>
      <c r="E112" s="41" t="s">
        <v>86</v>
      </c>
      <c r="F112" s="42">
        <f t="shared" si="21"/>
        <v>6.6666666666666666E-2</v>
      </c>
      <c r="G112" s="43">
        <v>2</v>
      </c>
      <c r="H112" s="45">
        <f>$B$98*$D$98*F112*G112</f>
        <v>4.4444444444444444E-3</v>
      </c>
      <c r="I112" s="30"/>
      <c r="J112" s="30"/>
      <c r="K112" s="30"/>
    </row>
    <row r="113" spans="1:11" ht="36" customHeight="1" x14ac:dyDescent="0.2">
      <c r="A113" s="110"/>
      <c r="B113" s="113"/>
      <c r="C113" s="119"/>
      <c r="D113" s="117"/>
      <c r="E113" s="33" t="s">
        <v>21</v>
      </c>
      <c r="F113" s="42">
        <f>SUM(F98:F112)</f>
        <v>0.99999999999999989</v>
      </c>
      <c r="G113" s="44">
        <f>AVERAGE(G98:G112)</f>
        <v>2</v>
      </c>
      <c r="H113" s="46">
        <f>SUM(H98:H112)</f>
        <v>6.6666666666666666E-2</v>
      </c>
      <c r="I113" s="31"/>
      <c r="J113" s="31"/>
      <c r="K113" s="31"/>
    </row>
    <row r="114" spans="1:11" ht="36" customHeight="1" x14ac:dyDescent="0.2">
      <c r="A114" s="110"/>
      <c r="B114" s="113"/>
      <c r="C114" s="120" t="s">
        <v>77</v>
      </c>
      <c r="D114" s="112">
        <f>1/3</f>
        <v>0.33333333333333331</v>
      </c>
      <c r="E114" s="70" t="s">
        <v>244</v>
      </c>
      <c r="F114" s="42">
        <f>1/5</f>
        <v>0.2</v>
      </c>
      <c r="G114" s="43">
        <v>1</v>
      </c>
      <c r="H114" s="45">
        <f>$B$98*$D$114*F114*G114</f>
        <v>6.6666666666666671E-3</v>
      </c>
      <c r="I114" s="30"/>
      <c r="J114" s="30"/>
      <c r="K114" s="30"/>
    </row>
    <row r="115" spans="1:11" ht="36" customHeight="1" x14ac:dyDescent="0.2">
      <c r="A115" s="110"/>
      <c r="B115" s="113"/>
      <c r="C115" s="118"/>
      <c r="D115" s="113"/>
      <c r="E115" s="41" t="s">
        <v>79</v>
      </c>
      <c r="F115" s="42">
        <f>1/5</f>
        <v>0.2</v>
      </c>
      <c r="G115" s="43">
        <v>2</v>
      </c>
      <c r="H115" s="45">
        <f t="shared" ref="H115:H118" si="23">$B$98*$D$114*F115*G115</f>
        <v>1.3333333333333334E-2</v>
      </c>
      <c r="I115" s="30"/>
      <c r="J115" s="30"/>
      <c r="K115" s="30"/>
    </row>
    <row r="116" spans="1:11" ht="36" customHeight="1" x14ac:dyDescent="0.2">
      <c r="A116" s="110"/>
      <c r="B116" s="113"/>
      <c r="C116" s="118"/>
      <c r="D116" s="113"/>
      <c r="E116" s="41" t="s">
        <v>186</v>
      </c>
      <c r="F116" s="42">
        <f>1/5</f>
        <v>0.2</v>
      </c>
      <c r="G116" s="43">
        <v>3</v>
      </c>
      <c r="H116" s="45">
        <f t="shared" si="23"/>
        <v>0.02</v>
      </c>
      <c r="I116" s="30"/>
      <c r="J116" s="30"/>
      <c r="K116" s="30"/>
    </row>
    <row r="117" spans="1:11" ht="36" customHeight="1" x14ac:dyDescent="0.2">
      <c r="A117" s="110"/>
      <c r="B117" s="113"/>
      <c r="C117" s="118"/>
      <c r="D117" s="113"/>
      <c r="E117" s="41" t="s">
        <v>210</v>
      </c>
      <c r="F117" s="42">
        <f>1/5</f>
        <v>0.2</v>
      </c>
      <c r="G117" s="43">
        <v>4</v>
      </c>
      <c r="H117" s="45">
        <f t="shared" si="23"/>
        <v>2.6666666666666668E-2</v>
      </c>
      <c r="I117" s="30"/>
      <c r="J117" s="30"/>
      <c r="K117" s="30"/>
    </row>
    <row r="118" spans="1:11" ht="36" customHeight="1" x14ac:dyDescent="0.2">
      <c r="A118" s="110"/>
      <c r="B118" s="113"/>
      <c r="C118" s="118"/>
      <c r="D118" s="113"/>
      <c r="E118" s="41" t="s">
        <v>187</v>
      </c>
      <c r="F118" s="42">
        <f>1/5</f>
        <v>0.2</v>
      </c>
      <c r="G118" s="43">
        <v>5</v>
      </c>
      <c r="H118" s="45">
        <f t="shared" si="23"/>
        <v>3.3333333333333333E-2</v>
      </c>
      <c r="I118" s="30"/>
      <c r="J118" s="30"/>
      <c r="K118" s="30"/>
    </row>
    <row r="119" spans="1:11" ht="36" customHeight="1" x14ac:dyDescent="0.2">
      <c r="A119" s="110"/>
      <c r="B119" s="113"/>
      <c r="C119" s="119"/>
      <c r="D119" s="113"/>
      <c r="E119" s="33" t="s">
        <v>21</v>
      </c>
      <c r="F119" s="42">
        <f>SUM(F114:F118)</f>
        <v>1</v>
      </c>
      <c r="G119" s="44">
        <f>AVERAGE(G114:G118)</f>
        <v>3</v>
      </c>
      <c r="H119" s="46">
        <f>SUM(H114:H118)</f>
        <v>0.1</v>
      </c>
      <c r="I119" s="31"/>
      <c r="J119" s="31"/>
      <c r="K119" s="31"/>
    </row>
    <row r="120" spans="1:11" ht="53.25" customHeight="1" x14ac:dyDescent="0.2">
      <c r="A120" s="110"/>
      <c r="B120" s="113"/>
      <c r="C120" s="120" t="s">
        <v>78</v>
      </c>
      <c r="D120" s="112">
        <f>1/3</f>
        <v>0.33333333333333331</v>
      </c>
      <c r="E120" s="41" t="s">
        <v>237</v>
      </c>
      <c r="F120" s="42">
        <f>1/2</f>
        <v>0.5</v>
      </c>
      <c r="G120" s="43">
        <v>4</v>
      </c>
      <c r="H120" s="45">
        <f>$B$98*$D$120*F120*G120</f>
        <v>6.6666666666666666E-2</v>
      </c>
      <c r="I120" s="30"/>
      <c r="J120" s="30"/>
      <c r="K120" s="30"/>
    </row>
    <row r="121" spans="1:11" ht="36" customHeight="1" x14ac:dyDescent="0.2">
      <c r="A121" s="110"/>
      <c r="B121" s="113"/>
      <c r="C121" s="118"/>
      <c r="D121" s="113"/>
      <c r="E121" s="41" t="s">
        <v>211</v>
      </c>
      <c r="F121" s="42">
        <f>1/2</f>
        <v>0.5</v>
      </c>
      <c r="G121" s="43">
        <v>5</v>
      </c>
      <c r="H121" s="45">
        <f>$B$98*$D$120*F121*G121</f>
        <v>8.3333333333333329E-2</v>
      </c>
      <c r="I121" s="30"/>
      <c r="J121" s="30"/>
      <c r="K121" s="30"/>
    </row>
    <row r="122" spans="1:11" ht="36" customHeight="1" x14ac:dyDescent="0.2">
      <c r="A122" s="111"/>
      <c r="B122" s="117"/>
      <c r="C122" s="119"/>
      <c r="D122" s="113"/>
      <c r="E122" s="33" t="s">
        <v>21</v>
      </c>
      <c r="F122" s="42">
        <f>SUM(F120:F121)</f>
        <v>1</v>
      </c>
      <c r="G122" s="44">
        <f>AVERAGE(G120:G121)</f>
        <v>4.5</v>
      </c>
      <c r="H122" s="46">
        <f>SUM(H120:H121)</f>
        <v>0.15</v>
      </c>
      <c r="I122" s="31"/>
      <c r="J122" s="31"/>
      <c r="K122" s="31"/>
    </row>
    <row r="123" spans="1:11" ht="36" customHeight="1" x14ac:dyDescent="0.2">
      <c r="A123" s="106" t="s">
        <v>31</v>
      </c>
      <c r="B123" s="107"/>
      <c r="C123" s="107"/>
      <c r="D123" s="107"/>
      <c r="E123" s="107"/>
      <c r="F123" s="108"/>
      <c r="G123" s="44">
        <f>AVERAGE(G113,G119,G122)</f>
        <v>3.1666666666666665</v>
      </c>
      <c r="H123" s="47">
        <f>SUM(H122,H119,H113)</f>
        <v>0.31666666666666665</v>
      </c>
      <c r="I123" s="32"/>
      <c r="J123" s="32"/>
      <c r="K123" s="32"/>
    </row>
    <row r="124" spans="1:11" ht="36" customHeight="1" x14ac:dyDescent="0.2">
      <c r="A124" s="109" t="s">
        <v>87</v>
      </c>
      <c r="B124" s="112">
        <f>1/10</f>
        <v>0.1</v>
      </c>
      <c r="C124" s="114" t="s">
        <v>88</v>
      </c>
      <c r="D124" s="112">
        <f>1/3</f>
        <v>0.33333333333333331</v>
      </c>
      <c r="E124" s="41" t="s">
        <v>95</v>
      </c>
      <c r="F124" s="42">
        <f t="shared" ref="F124:F129" si="24">1/6</f>
        <v>0.16666666666666666</v>
      </c>
      <c r="G124" s="43">
        <v>4</v>
      </c>
      <c r="H124" s="45">
        <f>$B$124*$D$124*F124*G124</f>
        <v>2.222222222222222E-2</v>
      </c>
      <c r="I124" s="30"/>
      <c r="J124" s="30"/>
      <c r="K124" s="30"/>
    </row>
    <row r="125" spans="1:11" ht="36" customHeight="1" x14ac:dyDescent="0.2">
      <c r="A125" s="110"/>
      <c r="B125" s="113"/>
      <c r="C125" s="115"/>
      <c r="D125" s="113"/>
      <c r="E125" s="41" t="s">
        <v>96</v>
      </c>
      <c r="F125" s="42">
        <f t="shared" si="24"/>
        <v>0.16666666666666666</v>
      </c>
      <c r="G125" s="43">
        <v>4</v>
      </c>
      <c r="H125" s="45">
        <f t="shared" ref="H125:H129" si="25">$B$124*$D$124*F125*G125</f>
        <v>2.222222222222222E-2</v>
      </c>
      <c r="I125" s="30"/>
      <c r="J125" s="30"/>
      <c r="K125" s="30"/>
    </row>
    <row r="126" spans="1:11" ht="36" customHeight="1" x14ac:dyDescent="0.2">
      <c r="A126" s="110"/>
      <c r="B126" s="113"/>
      <c r="C126" s="115"/>
      <c r="D126" s="113"/>
      <c r="E126" s="41" t="s">
        <v>239</v>
      </c>
      <c r="F126" s="42">
        <f t="shared" si="24"/>
        <v>0.16666666666666666</v>
      </c>
      <c r="G126" s="43">
        <v>4</v>
      </c>
      <c r="H126" s="45">
        <f t="shared" si="25"/>
        <v>2.222222222222222E-2</v>
      </c>
      <c r="I126" s="30"/>
      <c r="J126" s="30"/>
      <c r="K126" s="30"/>
    </row>
    <row r="127" spans="1:11" ht="36" customHeight="1" x14ac:dyDescent="0.2">
      <c r="A127" s="110"/>
      <c r="B127" s="113"/>
      <c r="C127" s="115"/>
      <c r="D127" s="113"/>
      <c r="E127" s="41" t="s">
        <v>238</v>
      </c>
      <c r="F127" s="42">
        <f t="shared" si="24"/>
        <v>0.16666666666666666</v>
      </c>
      <c r="G127" s="43">
        <v>4</v>
      </c>
      <c r="H127" s="45">
        <f t="shared" si="25"/>
        <v>2.222222222222222E-2</v>
      </c>
      <c r="I127" s="30"/>
      <c r="J127" s="30"/>
      <c r="K127" s="30"/>
    </row>
    <row r="128" spans="1:11" ht="36" customHeight="1" x14ac:dyDescent="0.2">
      <c r="A128" s="110"/>
      <c r="B128" s="113"/>
      <c r="C128" s="115"/>
      <c r="D128" s="113"/>
      <c r="E128" s="70" t="s">
        <v>245</v>
      </c>
      <c r="F128" s="42">
        <f t="shared" si="24"/>
        <v>0.16666666666666666</v>
      </c>
      <c r="G128" s="43">
        <v>4</v>
      </c>
      <c r="H128" s="45">
        <f t="shared" si="25"/>
        <v>2.222222222222222E-2</v>
      </c>
      <c r="I128" s="30"/>
      <c r="J128" s="30"/>
      <c r="K128" s="30"/>
    </row>
    <row r="129" spans="1:11" ht="36" customHeight="1" x14ac:dyDescent="0.2">
      <c r="A129" s="110"/>
      <c r="B129" s="113"/>
      <c r="C129" s="115"/>
      <c r="D129" s="113"/>
      <c r="E129" s="41" t="s">
        <v>240</v>
      </c>
      <c r="F129" s="42">
        <f t="shared" si="24"/>
        <v>0.16666666666666666</v>
      </c>
      <c r="G129" s="43">
        <v>4</v>
      </c>
      <c r="H129" s="45">
        <f t="shared" si="25"/>
        <v>2.222222222222222E-2</v>
      </c>
      <c r="I129" s="30"/>
      <c r="J129" s="30"/>
      <c r="K129" s="30"/>
    </row>
    <row r="130" spans="1:11" ht="36" customHeight="1" x14ac:dyDescent="0.2">
      <c r="A130" s="110"/>
      <c r="B130" s="113"/>
      <c r="C130" s="116"/>
      <c r="D130" s="117"/>
      <c r="E130" s="33" t="s">
        <v>21</v>
      </c>
      <c r="F130" s="42">
        <f>SUM(F124:F129)</f>
        <v>0.99999999999999989</v>
      </c>
      <c r="G130" s="44">
        <f>AVERAGE(G124:G129)</f>
        <v>4</v>
      </c>
      <c r="H130" s="46">
        <f>SUM(H124:H129)</f>
        <v>0.13333333333333333</v>
      </c>
      <c r="I130" s="31"/>
      <c r="J130" s="31"/>
      <c r="K130" s="31"/>
    </row>
    <row r="131" spans="1:11" ht="58.5" customHeight="1" x14ac:dyDescent="0.2">
      <c r="A131" s="110"/>
      <c r="B131" s="113"/>
      <c r="C131" s="114" t="s">
        <v>89</v>
      </c>
      <c r="D131" s="112">
        <f>1/3</f>
        <v>0.33333333333333331</v>
      </c>
      <c r="E131" s="41" t="s">
        <v>212</v>
      </c>
      <c r="F131" s="42">
        <f>1/4</f>
        <v>0.25</v>
      </c>
      <c r="G131" s="43">
        <v>2</v>
      </c>
      <c r="H131" s="45">
        <f>$B$124*$D$131*F131*G131</f>
        <v>1.6666666666666666E-2</v>
      </c>
      <c r="I131" s="30"/>
      <c r="J131" s="30"/>
      <c r="K131" s="30"/>
    </row>
    <row r="132" spans="1:11" ht="36" customHeight="1" x14ac:dyDescent="0.2">
      <c r="A132" s="110"/>
      <c r="B132" s="113"/>
      <c r="C132" s="115"/>
      <c r="D132" s="113"/>
      <c r="E132" s="41" t="s">
        <v>92</v>
      </c>
      <c r="F132" s="42">
        <f>1/4</f>
        <v>0.25</v>
      </c>
      <c r="G132" s="43">
        <v>2</v>
      </c>
      <c r="H132" s="45">
        <f t="shared" ref="H132:H134" si="26">$B$124*$D$131*F132*G132</f>
        <v>1.6666666666666666E-2</v>
      </c>
      <c r="I132" s="30"/>
      <c r="J132" s="30"/>
      <c r="K132" s="30"/>
    </row>
    <row r="133" spans="1:11" ht="36" customHeight="1" x14ac:dyDescent="0.2">
      <c r="A133" s="110"/>
      <c r="B133" s="113"/>
      <c r="C133" s="115"/>
      <c r="D133" s="113"/>
      <c r="E133" s="41" t="s">
        <v>93</v>
      </c>
      <c r="F133" s="42">
        <f>1/4</f>
        <v>0.25</v>
      </c>
      <c r="G133" s="43">
        <v>2</v>
      </c>
      <c r="H133" s="45">
        <f t="shared" si="26"/>
        <v>1.6666666666666666E-2</v>
      </c>
      <c r="I133" s="30"/>
      <c r="J133" s="30"/>
      <c r="K133" s="30"/>
    </row>
    <row r="134" spans="1:11" ht="36" customHeight="1" x14ac:dyDescent="0.2">
      <c r="A134" s="110"/>
      <c r="B134" s="113"/>
      <c r="C134" s="115"/>
      <c r="D134" s="113"/>
      <c r="E134" s="41" t="s">
        <v>94</v>
      </c>
      <c r="F134" s="42">
        <f>1/4</f>
        <v>0.25</v>
      </c>
      <c r="G134" s="43">
        <v>2</v>
      </c>
      <c r="H134" s="45">
        <f t="shared" si="26"/>
        <v>1.6666666666666666E-2</v>
      </c>
      <c r="I134" s="30"/>
      <c r="J134" s="30"/>
      <c r="K134" s="30"/>
    </row>
    <row r="135" spans="1:11" ht="36" customHeight="1" x14ac:dyDescent="0.2">
      <c r="A135" s="110"/>
      <c r="B135" s="113"/>
      <c r="C135" s="116"/>
      <c r="D135" s="113"/>
      <c r="E135" s="33" t="s">
        <v>21</v>
      </c>
      <c r="F135" s="42">
        <f>SUM(F131:F134)</f>
        <v>1</v>
      </c>
      <c r="G135" s="44">
        <f>AVERAGE(G131:G134)</f>
        <v>2</v>
      </c>
      <c r="H135" s="46">
        <f>SUM(H131:H134)</f>
        <v>6.6666666666666666E-2</v>
      </c>
      <c r="I135" s="31"/>
      <c r="J135" s="31"/>
      <c r="K135" s="31"/>
    </row>
    <row r="136" spans="1:11" ht="36" customHeight="1" x14ac:dyDescent="0.2">
      <c r="A136" s="110"/>
      <c r="B136" s="113"/>
      <c r="C136" s="114" t="s">
        <v>90</v>
      </c>
      <c r="D136" s="112">
        <f>1/3</f>
        <v>0.33333333333333331</v>
      </c>
      <c r="E136" s="41" t="s">
        <v>91</v>
      </c>
      <c r="F136" s="42">
        <f>1/3</f>
        <v>0.33333333333333331</v>
      </c>
      <c r="G136" s="43">
        <v>3</v>
      </c>
      <c r="H136" s="45">
        <f>$B$124*$D$136*F136*G136</f>
        <v>3.3333333333333326E-2</v>
      </c>
      <c r="I136" s="30"/>
      <c r="J136" s="30"/>
      <c r="K136" s="30"/>
    </row>
    <row r="137" spans="1:11" ht="36" customHeight="1" x14ac:dyDescent="0.2">
      <c r="A137" s="110"/>
      <c r="B137" s="113"/>
      <c r="C137" s="115"/>
      <c r="D137" s="113"/>
      <c r="E137" s="41" t="s">
        <v>241</v>
      </c>
      <c r="F137" s="42">
        <f>1/3</f>
        <v>0.33333333333333331</v>
      </c>
      <c r="G137" s="43">
        <v>3</v>
      </c>
      <c r="H137" s="45">
        <f t="shared" ref="H137:H138" si="27">$B$124*$D$136*F137*G137</f>
        <v>3.3333333333333326E-2</v>
      </c>
      <c r="I137" s="30"/>
      <c r="J137" s="30"/>
      <c r="K137" s="30"/>
    </row>
    <row r="138" spans="1:11" ht="36" customHeight="1" x14ac:dyDescent="0.2">
      <c r="A138" s="110"/>
      <c r="B138" s="113"/>
      <c r="C138" s="115"/>
      <c r="D138" s="113"/>
      <c r="E138" s="41" t="s">
        <v>188</v>
      </c>
      <c r="F138" s="42">
        <f>1/3</f>
        <v>0.33333333333333331</v>
      </c>
      <c r="G138" s="43">
        <v>3</v>
      </c>
      <c r="H138" s="45">
        <f t="shared" si="27"/>
        <v>3.3333333333333326E-2</v>
      </c>
      <c r="I138" s="30"/>
      <c r="J138" s="30"/>
      <c r="K138" s="30"/>
    </row>
    <row r="139" spans="1:11" ht="36" customHeight="1" x14ac:dyDescent="0.2">
      <c r="A139" s="111"/>
      <c r="B139" s="113"/>
      <c r="C139" s="116"/>
      <c r="D139" s="113"/>
      <c r="E139" s="33" t="s">
        <v>21</v>
      </c>
      <c r="F139" s="42">
        <f>SUM(F136:F138)</f>
        <v>1</v>
      </c>
      <c r="G139" s="44">
        <f>AVERAGE(G136:G138)</f>
        <v>3</v>
      </c>
      <c r="H139" s="46">
        <f>SUM(H136:H138)</f>
        <v>9.9999999999999978E-2</v>
      </c>
      <c r="I139" s="31"/>
      <c r="J139" s="31"/>
      <c r="K139" s="31"/>
    </row>
    <row r="140" spans="1:11" ht="36" customHeight="1" x14ac:dyDescent="0.2">
      <c r="A140" s="106" t="s">
        <v>31</v>
      </c>
      <c r="B140" s="107"/>
      <c r="C140" s="107"/>
      <c r="D140" s="107"/>
      <c r="E140" s="107"/>
      <c r="F140" s="108"/>
      <c r="G140" s="44">
        <f>AVERAGE(G130,G135,G139)</f>
        <v>3</v>
      </c>
      <c r="H140" s="47">
        <f>SUM(H139,H135,H130)</f>
        <v>0.29999999999999993</v>
      </c>
      <c r="I140" s="32"/>
      <c r="J140" s="32"/>
      <c r="K140" s="32"/>
    </row>
    <row r="141" spans="1:11" ht="36" customHeight="1" x14ac:dyDescent="0.2">
      <c r="A141" s="109" t="s">
        <v>189</v>
      </c>
      <c r="B141" s="112">
        <f>1/10</f>
        <v>0.1</v>
      </c>
      <c r="C141" s="114" t="s">
        <v>88</v>
      </c>
      <c r="D141" s="112">
        <f>1/2</f>
        <v>0.5</v>
      </c>
      <c r="E141" s="41" t="s">
        <v>98</v>
      </c>
      <c r="F141" s="42">
        <f>1/5</f>
        <v>0.2</v>
      </c>
      <c r="G141" s="43">
        <v>1</v>
      </c>
      <c r="H141" s="45">
        <f>$B$141*$D$141*F141*G141</f>
        <v>1.0000000000000002E-2</v>
      </c>
      <c r="I141" s="30"/>
      <c r="J141" s="30"/>
      <c r="K141" s="30"/>
    </row>
    <row r="142" spans="1:11" ht="36" customHeight="1" x14ac:dyDescent="0.2">
      <c r="A142" s="110"/>
      <c r="B142" s="113"/>
      <c r="C142" s="115"/>
      <c r="D142" s="113"/>
      <c r="E142" s="41" t="s">
        <v>99</v>
      </c>
      <c r="F142" s="42">
        <f>1/5</f>
        <v>0.2</v>
      </c>
      <c r="G142" s="43">
        <v>2</v>
      </c>
      <c r="H142" s="45">
        <f t="shared" ref="H142:H145" si="28">$B$141*$D$141*F142*G142</f>
        <v>2.0000000000000004E-2</v>
      </c>
      <c r="I142" s="30"/>
      <c r="J142" s="30"/>
      <c r="K142" s="30"/>
    </row>
    <row r="143" spans="1:11" ht="36" customHeight="1" x14ac:dyDescent="0.2">
      <c r="A143" s="110"/>
      <c r="B143" s="113"/>
      <c r="C143" s="115"/>
      <c r="D143" s="113"/>
      <c r="E143" s="41" t="s">
        <v>213</v>
      </c>
      <c r="F143" s="42">
        <f>1/5</f>
        <v>0.2</v>
      </c>
      <c r="G143" s="43">
        <v>3</v>
      </c>
      <c r="H143" s="45">
        <f t="shared" si="28"/>
        <v>3.0000000000000006E-2</v>
      </c>
      <c r="I143" s="30"/>
      <c r="J143" s="30"/>
      <c r="K143" s="30"/>
    </row>
    <row r="144" spans="1:11" ht="36" customHeight="1" x14ac:dyDescent="0.2">
      <c r="A144" s="110"/>
      <c r="B144" s="113"/>
      <c r="C144" s="115"/>
      <c r="D144" s="113"/>
      <c r="E144" s="41" t="s">
        <v>214</v>
      </c>
      <c r="F144" s="42">
        <f>1/5</f>
        <v>0.2</v>
      </c>
      <c r="G144" s="43">
        <v>4</v>
      </c>
      <c r="H144" s="45">
        <f t="shared" si="28"/>
        <v>4.0000000000000008E-2</v>
      </c>
      <c r="I144" s="30"/>
      <c r="J144" s="30"/>
      <c r="K144" s="30"/>
    </row>
    <row r="145" spans="1:11" ht="36" customHeight="1" x14ac:dyDescent="0.2">
      <c r="A145" s="110"/>
      <c r="B145" s="113"/>
      <c r="C145" s="115"/>
      <c r="D145" s="113"/>
      <c r="E145" s="41" t="s">
        <v>190</v>
      </c>
      <c r="F145" s="42">
        <f>1/5</f>
        <v>0.2</v>
      </c>
      <c r="G145" s="43">
        <v>5</v>
      </c>
      <c r="H145" s="45">
        <f t="shared" si="28"/>
        <v>5.000000000000001E-2</v>
      </c>
      <c r="I145" s="30"/>
      <c r="J145" s="30"/>
      <c r="K145" s="30"/>
    </row>
    <row r="146" spans="1:11" ht="36" customHeight="1" x14ac:dyDescent="0.2">
      <c r="A146" s="110"/>
      <c r="B146" s="113"/>
      <c r="C146" s="116"/>
      <c r="D146" s="117"/>
      <c r="E146" s="33" t="s">
        <v>21</v>
      </c>
      <c r="F146" s="42">
        <f>SUM(F141:F145)</f>
        <v>1</v>
      </c>
      <c r="G146" s="44">
        <f>AVERAGE(G141:G145)</f>
        <v>3</v>
      </c>
      <c r="H146" s="46">
        <f>SUM(H141:H145)</f>
        <v>0.15000000000000002</v>
      </c>
      <c r="I146" s="31"/>
      <c r="J146" s="31"/>
      <c r="K146" s="31"/>
    </row>
    <row r="147" spans="1:11" ht="36" customHeight="1" x14ac:dyDescent="0.2">
      <c r="A147" s="110"/>
      <c r="B147" s="113"/>
      <c r="C147" s="114" t="s">
        <v>97</v>
      </c>
      <c r="D147" s="112">
        <f>1/2</f>
        <v>0.5</v>
      </c>
      <c r="E147" s="41" t="s">
        <v>191</v>
      </c>
      <c r="F147" s="42">
        <f>1/3</f>
        <v>0.33333333333333331</v>
      </c>
      <c r="G147" s="43">
        <v>3</v>
      </c>
      <c r="H147" s="45">
        <f>$B$141*$D$147*F147*G147</f>
        <v>0.05</v>
      </c>
      <c r="I147" s="30"/>
      <c r="J147" s="30"/>
      <c r="K147" s="30"/>
    </row>
    <row r="148" spans="1:11" ht="36" customHeight="1" x14ac:dyDescent="0.2">
      <c r="A148" s="110"/>
      <c r="B148" s="113"/>
      <c r="C148" s="115"/>
      <c r="D148" s="113"/>
      <c r="E148" s="41" t="s">
        <v>192</v>
      </c>
      <c r="F148" s="42">
        <f>1/3</f>
        <v>0.33333333333333331</v>
      </c>
      <c r="G148" s="43">
        <v>4</v>
      </c>
      <c r="H148" s="45">
        <f t="shared" ref="H148:H149" si="29">$B$141*$D$147*F148*G148</f>
        <v>6.6666666666666666E-2</v>
      </c>
      <c r="I148" s="30"/>
      <c r="J148" s="30"/>
      <c r="K148" s="30"/>
    </row>
    <row r="149" spans="1:11" ht="36" customHeight="1" x14ac:dyDescent="0.2">
      <c r="A149" s="110"/>
      <c r="B149" s="113"/>
      <c r="C149" s="115"/>
      <c r="D149" s="113"/>
      <c r="E149" s="70" t="s">
        <v>255</v>
      </c>
      <c r="F149" s="42">
        <f>1/3</f>
        <v>0.33333333333333331</v>
      </c>
      <c r="G149" s="43">
        <v>5</v>
      </c>
      <c r="H149" s="45">
        <f t="shared" si="29"/>
        <v>8.3333333333333329E-2</v>
      </c>
      <c r="I149" s="30"/>
      <c r="J149" s="30"/>
      <c r="K149" s="30"/>
    </row>
    <row r="150" spans="1:11" ht="36" customHeight="1" x14ac:dyDescent="0.2">
      <c r="A150" s="111"/>
      <c r="B150" s="117"/>
      <c r="C150" s="116"/>
      <c r="D150" s="113"/>
      <c r="E150" s="33" t="s">
        <v>21</v>
      </c>
      <c r="F150" s="42">
        <f>SUM(F147:F149)</f>
        <v>1</v>
      </c>
      <c r="G150" s="44">
        <f>AVERAGE(G147:G149)</f>
        <v>4</v>
      </c>
      <c r="H150" s="46">
        <f>SUM(H147:H149)</f>
        <v>0.2</v>
      </c>
      <c r="I150" s="31"/>
      <c r="J150" s="31"/>
      <c r="K150" s="31"/>
    </row>
    <row r="151" spans="1:11" ht="36" customHeight="1" x14ac:dyDescent="0.2">
      <c r="A151" s="106" t="s">
        <v>31</v>
      </c>
      <c r="B151" s="107"/>
      <c r="C151" s="107"/>
      <c r="D151" s="107"/>
      <c r="E151" s="107"/>
      <c r="F151" s="108"/>
      <c r="G151" s="44">
        <f>AVERAGE(G146,G150)</f>
        <v>3.5</v>
      </c>
      <c r="H151" s="47">
        <f>SUM(H150,H146)</f>
        <v>0.35000000000000003</v>
      </c>
      <c r="I151" s="32"/>
      <c r="J151" s="32"/>
      <c r="K151" s="32"/>
    </row>
    <row r="152" spans="1:11" ht="36" customHeight="1" x14ac:dyDescent="0.2">
      <c r="A152" s="109" t="s">
        <v>100</v>
      </c>
      <c r="B152" s="112">
        <f>1/10</f>
        <v>0.1</v>
      </c>
      <c r="C152" s="114" t="s">
        <v>101</v>
      </c>
      <c r="D152" s="112">
        <f>1/4</f>
        <v>0.25</v>
      </c>
      <c r="E152" s="41" t="s">
        <v>193</v>
      </c>
      <c r="F152" s="42">
        <f t="shared" ref="F152:F159" si="30">1/8</f>
        <v>0.125</v>
      </c>
      <c r="G152" s="43">
        <v>5</v>
      </c>
      <c r="H152" s="45">
        <f>$B$152*$D$152*F152*G152</f>
        <v>1.5625E-2</v>
      </c>
      <c r="I152" s="30"/>
      <c r="J152" s="30"/>
      <c r="K152" s="30"/>
    </row>
    <row r="153" spans="1:11" ht="36" customHeight="1" x14ac:dyDescent="0.2">
      <c r="A153" s="110"/>
      <c r="B153" s="113"/>
      <c r="C153" s="115"/>
      <c r="D153" s="113"/>
      <c r="E153" s="41" t="s">
        <v>113</v>
      </c>
      <c r="F153" s="42">
        <f t="shared" si="30"/>
        <v>0.125</v>
      </c>
      <c r="G153" s="43">
        <v>5</v>
      </c>
      <c r="H153" s="45">
        <f t="shared" ref="H153:H159" si="31">$B$152*$D$152*F153*G153</f>
        <v>1.5625E-2</v>
      </c>
      <c r="I153" s="30"/>
      <c r="J153" s="30"/>
      <c r="K153" s="30"/>
    </row>
    <row r="154" spans="1:11" ht="36" customHeight="1" x14ac:dyDescent="0.2">
      <c r="A154" s="110"/>
      <c r="B154" s="113"/>
      <c r="C154" s="115"/>
      <c r="D154" s="113"/>
      <c r="E154" s="41" t="s">
        <v>114</v>
      </c>
      <c r="F154" s="42">
        <f t="shared" si="30"/>
        <v>0.125</v>
      </c>
      <c r="G154" s="43">
        <v>5</v>
      </c>
      <c r="H154" s="45">
        <f t="shared" si="31"/>
        <v>1.5625E-2</v>
      </c>
      <c r="I154" s="30"/>
      <c r="J154" s="30"/>
      <c r="K154" s="30"/>
    </row>
    <row r="155" spans="1:11" ht="36" customHeight="1" x14ac:dyDescent="0.2">
      <c r="A155" s="110"/>
      <c r="B155" s="113"/>
      <c r="C155" s="115"/>
      <c r="D155" s="113"/>
      <c r="E155" s="41" t="s">
        <v>194</v>
      </c>
      <c r="F155" s="42">
        <f t="shared" si="30"/>
        <v>0.125</v>
      </c>
      <c r="G155" s="43">
        <v>5</v>
      </c>
      <c r="H155" s="45">
        <f t="shared" si="31"/>
        <v>1.5625E-2</v>
      </c>
      <c r="I155" s="30"/>
      <c r="J155" s="30"/>
      <c r="K155" s="30"/>
    </row>
    <row r="156" spans="1:11" ht="36" customHeight="1" x14ac:dyDescent="0.2">
      <c r="A156" s="110"/>
      <c r="B156" s="113"/>
      <c r="C156" s="115"/>
      <c r="D156" s="113"/>
      <c r="E156" s="41" t="s">
        <v>195</v>
      </c>
      <c r="F156" s="42">
        <f t="shared" si="30"/>
        <v>0.125</v>
      </c>
      <c r="G156" s="43">
        <v>5</v>
      </c>
      <c r="H156" s="45">
        <f t="shared" si="31"/>
        <v>1.5625E-2</v>
      </c>
      <c r="I156" s="30"/>
      <c r="J156" s="30"/>
      <c r="K156" s="30"/>
    </row>
    <row r="157" spans="1:11" ht="36" customHeight="1" x14ac:dyDescent="0.2">
      <c r="A157" s="110"/>
      <c r="B157" s="113"/>
      <c r="C157" s="115"/>
      <c r="D157" s="113"/>
      <c r="E157" s="41" t="s">
        <v>115</v>
      </c>
      <c r="F157" s="42">
        <f t="shared" si="30"/>
        <v>0.125</v>
      </c>
      <c r="G157" s="43">
        <v>4</v>
      </c>
      <c r="H157" s="45">
        <f t="shared" si="31"/>
        <v>1.2500000000000001E-2</v>
      </c>
      <c r="I157" s="30"/>
      <c r="J157" s="30"/>
      <c r="K157" s="30"/>
    </row>
    <row r="158" spans="1:11" ht="36" customHeight="1" x14ac:dyDescent="0.2">
      <c r="A158" s="110"/>
      <c r="B158" s="113"/>
      <c r="C158" s="115"/>
      <c r="D158" s="113"/>
      <c r="E158" s="41" t="s">
        <v>116</v>
      </c>
      <c r="F158" s="42">
        <f t="shared" si="30"/>
        <v>0.125</v>
      </c>
      <c r="G158" s="43">
        <v>3</v>
      </c>
      <c r="H158" s="45">
        <f t="shared" si="31"/>
        <v>9.3750000000000014E-3</v>
      </c>
      <c r="I158" s="30"/>
      <c r="J158" s="30"/>
      <c r="K158" s="30"/>
    </row>
    <row r="159" spans="1:11" ht="36" customHeight="1" x14ac:dyDescent="0.2">
      <c r="A159" s="110"/>
      <c r="B159" s="113"/>
      <c r="C159" s="115"/>
      <c r="D159" s="113"/>
      <c r="E159" s="41" t="s">
        <v>196</v>
      </c>
      <c r="F159" s="42">
        <f t="shared" si="30"/>
        <v>0.125</v>
      </c>
      <c r="G159" s="43">
        <v>2</v>
      </c>
      <c r="H159" s="45">
        <f t="shared" si="31"/>
        <v>6.2500000000000003E-3</v>
      </c>
      <c r="I159" s="30"/>
      <c r="J159" s="30"/>
      <c r="K159" s="30"/>
    </row>
    <row r="160" spans="1:11" ht="36" customHeight="1" x14ac:dyDescent="0.2">
      <c r="A160" s="110"/>
      <c r="B160" s="113"/>
      <c r="C160" s="116"/>
      <c r="D160" s="117"/>
      <c r="E160" s="33" t="s">
        <v>21</v>
      </c>
      <c r="F160" s="42">
        <f>SUM(F152:F159)</f>
        <v>1</v>
      </c>
      <c r="G160" s="44">
        <f>AVERAGE(G152:G159)</f>
        <v>4.25</v>
      </c>
      <c r="H160" s="46">
        <f>SUM(H152:H159)</f>
        <v>0.10625000000000001</v>
      </c>
      <c r="I160" s="31"/>
      <c r="J160" s="31"/>
      <c r="K160" s="31"/>
    </row>
    <row r="161" spans="1:11" ht="36" customHeight="1" x14ac:dyDescent="0.2">
      <c r="A161" s="110"/>
      <c r="B161" s="113"/>
      <c r="C161" s="114" t="s">
        <v>102</v>
      </c>
      <c r="D161" s="112">
        <f>1/4</f>
        <v>0.25</v>
      </c>
      <c r="E161" s="41" t="s">
        <v>197</v>
      </c>
      <c r="F161" s="42">
        <f>1/3</f>
        <v>0.33333333333333331</v>
      </c>
      <c r="G161" s="43">
        <v>2</v>
      </c>
      <c r="H161" s="45">
        <f>$B$152*$D$161*F161*G161</f>
        <v>1.6666666666666666E-2</v>
      </c>
      <c r="I161" s="30"/>
      <c r="J161" s="30"/>
      <c r="K161" s="30"/>
    </row>
    <row r="162" spans="1:11" ht="36" customHeight="1" x14ac:dyDescent="0.2">
      <c r="A162" s="110"/>
      <c r="B162" s="113"/>
      <c r="C162" s="115"/>
      <c r="D162" s="113"/>
      <c r="E162" s="41" t="s">
        <v>112</v>
      </c>
      <c r="F162" s="42">
        <f>1/3</f>
        <v>0.33333333333333331</v>
      </c>
      <c r="G162" s="43">
        <v>2</v>
      </c>
      <c r="H162" s="45">
        <f t="shared" ref="H162:H163" si="32">$B$152*$D$161*F162*G162</f>
        <v>1.6666666666666666E-2</v>
      </c>
      <c r="I162" s="30"/>
      <c r="J162" s="30"/>
      <c r="K162" s="30"/>
    </row>
    <row r="163" spans="1:11" ht="36" customHeight="1" x14ac:dyDescent="0.2">
      <c r="A163" s="110"/>
      <c r="B163" s="113"/>
      <c r="C163" s="115"/>
      <c r="D163" s="113"/>
      <c r="E163" s="41" t="s">
        <v>198</v>
      </c>
      <c r="F163" s="42">
        <f>1/3</f>
        <v>0.33333333333333331</v>
      </c>
      <c r="G163" s="43">
        <v>2</v>
      </c>
      <c r="H163" s="45">
        <f t="shared" si="32"/>
        <v>1.6666666666666666E-2</v>
      </c>
      <c r="I163" s="30"/>
      <c r="J163" s="30"/>
      <c r="K163" s="30"/>
    </row>
    <row r="164" spans="1:11" ht="36" customHeight="1" x14ac:dyDescent="0.2">
      <c r="A164" s="110"/>
      <c r="B164" s="113"/>
      <c r="C164" s="116"/>
      <c r="D164" s="113"/>
      <c r="E164" s="33" t="s">
        <v>21</v>
      </c>
      <c r="F164" s="42">
        <f>SUM(F161:F163)</f>
        <v>1</v>
      </c>
      <c r="G164" s="44">
        <f>AVERAGE(G161:G163)</f>
        <v>2</v>
      </c>
      <c r="H164" s="46">
        <f>SUM(H161:H163)</f>
        <v>0.05</v>
      </c>
      <c r="I164" s="31"/>
      <c r="J164" s="31"/>
      <c r="K164" s="31"/>
    </row>
    <row r="165" spans="1:11" ht="36" customHeight="1" x14ac:dyDescent="0.2">
      <c r="A165" s="110"/>
      <c r="B165" s="113"/>
      <c r="C165" s="114" t="s">
        <v>103</v>
      </c>
      <c r="D165" s="112">
        <f>1/4</f>
        <v>0.25</v>
      </c>
      <c r="E165" s="41" t="s">
        <v>107</v>
      </c>
      <c r="F165" s="42">
        <f>1/5</f>
        <v>0.2</v>
      </c>
      <c r="G165" s="43">
        <v>1</v>
      </c>
      <c r="H165" s="45">
        <f>$B$152*$D$165*F165*G165</f>
        <v>5.000000000000001E-3</v>
      </c>
      <c r="I165" s="30"/>
      <c r="J165" s="30"/>
      <c r="K165" s="30"/>
    </row>
    <row r="166" spans="1:11" ht="36" customHeight="1" x14ac:dyDescent="0.2">
      <c r="A166" s="110"/>
      <c r="B166" s="113"/>
      <c r="C166" s="115"/>
      <c r="D166" s="113"/>
      <c r="E166" s="41" t="s">
        <v>108</v>
      </c>
      <c r="F166" s="42">
        <f>1/5</f>
        <v>0.2</v>
      </c>
      <c r="G166" s="43">
        <v>2</v>
      </c>
      <c r="H166" s="45">
        <f t="shared" ref="H166:H169" si="33">$B$152*$D$165*F166*G166</f>
        <v>1.0000000000000002E-2</v>
      </c>
      <c r="I166" s="30"/>
      <c r="J166" s="30"/>
      <c r="K166" s="30"/>
    </row>
    <row r="167" spans="1:11" ht="36" customHeight="1" x14ac:dyDescent="0.2">
      <c r="A167" s="110"/>
      <c r="B167" s="113"/>
      <c r="C167" s="115"/>
      <c r="D167" s="113"/>
      <c r="E167" s="41" t="s">
        <v>109</v>
      </c>
      <c r="F167" s="42">
        <f>1/5</f>
        <v>0.2</v>
      </c>
      <c r="G167" s="43">
        <v>3</v>
      </c>
      <c r="H167" s="45">
        <f t="shared" si="33"/>
        <v>1.5000000000000003E-2</v>
      </c>
      <c r="I167" s="30"/>
      <c r="J167" s="30"/>
      <c r="K167" s="30"/>
    </row>
    <row r="168" spans="1:11" ht="36" customHeight="1" x14ac:dyDescent="0.2">
      <c r="A168" s="110"/>
      <c r="B168" s="113"/>
      <c r="C168" s="115"/>
      <c r="D168" s="113"/>
      <c r="E168" s="41" t="s">
        <v>110</v>
      </c>
      <c r="F168" s="42">
        <f>1/5</f>
        <v>0.2</v>
      </c>
      <c r="G168" s="43">
        <v>4</v>
      </c>
      <c r="H168" s="45">
        <f t="shared" si="33"/>
        <v>2.0000000000000004E-2</v>
      </c>
      <c r="I168" s="30"/>
      <c r="J168" s="30"/>
      <c r="K168" s="30"/>
    </row>
    <row r="169" spans="1:11" ht="36" customHeight="1" x14ac:dyDescent="0.2">
      <c r="A169" s="110"/>
      <c r="B169" s="113"/>
      <c r="C169" s="115"/>
      <c r="D169" s="113"/>
      <c r="E169" s="41" t="s">
        <v>111</v>
      </c>
      <c r="F169" s="42">
        <f>1/5</f>
        <v>0.2</v>
      </c>
      <c r="G169" s="43">
        <v>5</v>
      </c>
      <c r="H169" s="45">
        <f t="shared" si="33"/>
        <v>2.5000000000000005E-2</v>
      </c>
      <c r="I169" s="30"/>
      <c r="J169" s="30"/>
      <c r="K169" s="30"/>
    </row>
    <row r="170" spans="1:11" ht="36" customHeight="1" x14ac:dyDescent="0.2">
      <c r="A170" s="110"/>
      <c r="B170" s="113"/>
      <c r="C170" s="116"/>
      <c r="D170" s="117"/>
      <c r="E170" s="33" t="s">
        <v>21</v>
      </c>
      <c r="F170" s="42">
        <f>SUM(F165:F169)</f>
        <v>1</v>
      </c>
      <c r="G170" s="44">
        <f>AVERAGE(G165:G169)</f>
        <v>3</v>
      </c>
      <c r="H170" s="46">
        <f>SUM(H165:H169)</f>
        <v>7.5000000000000011E-2</v>
      </c>
      <c r="I170" s="31"/>
      <c r="J170" s="31"/>
      <c r="K170" s="31"/>
    </row>
    <row r="171" spans="1:11" ht="36" customHeight="1" x14ac:dyDescent="0.2">
      <c r="A171" s="110"/>
      <c r="B171" s="113"/>
      <c r="C171" s="114" t="s">
        <v>104</v>
      </c>
      <c r="D171" s="112">
        <f>1/4</f>
        <v>0.25</v>
      </c>
      <c r="E171" s="41" t="s">
        <v>105</v>
      </c>
      <c r="F171" s="42">
        <f>1/2</f>
        <v>0.5</v>
      </c>
      <c r="G171" s="43">
        <v>5</v>
      </c>
      <c r="H171" s="45">
        <f>$B$152*$D$171*F171*G171</f>
        <v>6.25E-2</v>
      </c>
      <c r="I171" s="30"/>
      <c r="J171" s="30"/>
      <c r="K171" s="30"/>
    </row>
    <row r="172" spans="1:11" ht="36" customHeight="1" x14ac:dyDescent="0.2">
      <c r="A172" s="110"/>
      <c r="B172" s="113"/>
      <c r="C172" s="115"/>
      <c r="D172" s="113"/>
      <c r="E172" s="41" t="s">
        <v>106</v>
      </c>
      <c r="F172" s="42">
        <f>1/2</f>
        <v>0.5</v>
      </c>
      <c r="G172" s="43">
        <v>4</v>
      </c>
      <c r="H172" s="45">
        <f>$B$152*$D$171*F172*G172</f>
        <v>0.05</v>
      </c>
      <c r="I172" s="30"/>
      <c r="J172" s="30"/>
      <c r="K172" s="30"/>
    </row>
    <row r="173" spans="1:11" ht="36" customHeight="1" x14ac:dyDescent="0.2">
      <c r="A173" s="111"/>
      <c r="B173" s="117"/>
      <c r="C173" s="116"/>
      <c r="D173" s="113"/>
      <c r="E173" s="33" t="s">
        <v>21</v>
      </c>
      <c r="F173" s="42">
        <f>SUM(F171:F172)</f>
        <v>1</v>
      </c>
      <c r="G173" s="44">
        <f>AVERAGE(G171:G172)</f>
        <v>4.5</v>
      </c>
      <c r="H173" s="46">
        <f>SUM(H171:H172)</f>
        <v>0.1125</v>
      </c>
      <c r="I173" s="31"/>
      <c r="J173" s="31"/>
      <c r="K173" s="31"/>
    </row>
    <row r="174" spans="1:11" ht="36" customHeight="1" x14ac:dyDescent="0.2">
      <c r="A174" s="106" t="s">
        <v>31</v>
      </c>
      <c r="B174" s="107"/>
      <c r="C174" s="107"/>
      <c r="D174" s="107"/>
      <c r="E174" s="107"/>
      <c r="F174" s="108"/>
      <c r="G174" s="44">
        <f>AVERAGE(G160,G164,G170,G173)</f>
        <v>3.4375</v>
      </c>
      <c r="H174" s="47">
        <f>SUM(H173,H170,H164,H160)</f>
        <v>0.34375</v>
      </c>
      <c r="I174" s="32"/>
      <c r="J174" s="32"/>
      <c r="K174" s="32"/>
    </row>
    <row r="175" spans="1:11" ht="36" customHeight="1" x14ac:dyDescent="0.2">
      <c r="A175" s="109" t="s">
        <v>148</v>
      </c>
      <c r="B175" s="112">
        <f>1/10</f>
        <v>0.1</v>
      </c>
      <c r="C175" s="114" t="s">
        <v>117</v>
      </c>
      <c r="D175" s="112">
        <f>1/2</f>
        <v>0.5</v>
      </c>
      <c r="E175" s="41" t="s">
        <v>120</v>
      </c>
      <c r="F175" s="42">
        <f t="shared" ref="F175:F181" si="34">1/7</f>
        <v>0.14285714285714285</v>
      </c>
      <c r="G175" s="43">
        <v>2</v>
      </c>
      <c r="H175" s="45">
        <f>$B$175*$D$175*F175*G175</f>
        <v>1.4285714285714285E-2</v>
      </c>
      <c r="I175" s="30"/>
      <c r="J175" s="30"/>
      <c r="K175" s="30"/>
    </row>
    <row r="176" spans="1:11" ht="36" customHeight="1" x14ac:dyDescent="0.2">
      <c r="A176" s="110"/>
      <c r="B176" s="113"/>
      <c r="C176" s="115"/>
      <c r="D176" s="113"/>
      <c r="E176" s="41" t="s">
        <v>199</v>
      </c>
      <c r="F176" s="42">
        <f t="shared" si="34"/>
        <v>0.14285714285714285</v>
      </c>
      <c r="G176" s="43">
        <v>3</v>
      </c>
      <c r="H176" s="45">
        <f t="shared" ref="H176:H181" si="35">$B$175*$D$175*F176*G176</f>
        <v>2.1428571428571429E-2</v>
      </c>
      <c r="I176" s="30"/>
      <c r="J176" s="30"/>
      <c r="K176" s="30"/>
    </row>
    <row r="177" spans="1:11" ht="36" customHeight="1" x14ac:dyDescent="0.2">
      <c r="A177" s="110"/>
      <c r="B177" s="113"/>
      <c r="C177" s="115"/>
      <c r="D177" s="113"/>
      <c r="E177" s="41" t="s">
        <v>121</v>
      </c>
      <c r="F177" s="42">
        <f t="shared" si="34"/>
        <v>0.14285714285714285</v>
      </c>
      <c r="G177" s="43">
        <v>4</v>
      </c>
      <c r="H177" s="45">
        <f t="shared" si="35"/>
        <v>2.8571428571428571E-2</v>
      </c>
      <c r="I177" s="30"/>
      <c r="J177" s="30"/>
      <c r="K177" s="30"/>
    </row>
    <row r="178" spans="1:11" ht="36" customHeight="1" x14ac:dyDescent="0.2">
      <c r="A178" s="110"/>
      <c r="B178" s="113"/>
      <c r="C178" s="115"/>
      <c r="D178" s="113"/>
      <c r="E178" s="41" t="s">
        <v>200</v>
      </c>
      <c r="F178" s="42">
        <f t="shared" si="34"/>
        <v>0.14285714285714285</v>
      </c>
      <c r="G178" s="43">
        <v>5</v>
      </c>
      <c r="H178" s="45">
        <f t="shared" si="35"/>
        <v>3.5714285714285712E-2</v>
      </c>
      <c r="I178" s="30"/>
      <c r="J178" s="30"/>
      <c r="K178" s="30"/>
    </row>
    <row r="179" spans="1:11" ht="36" customHeight="1" x14ac:dyDescent="0.2">
      <c r="A179" s="110"/>
      <c r="B179" s="113"/>
      <c r="C179" s="115"/>
      <c r="D179" s="113"/>
      <c r="E179" s="41" t="s">
        <v>122</v>
      </c>
      <c r="F179" s="42">
        <f t="shared" si="34"/>
        <v>0.14285714285714285</v>
      </c>
      <c r="G179" s="43">
        <v>1</v>
      </c>
      <c r="H179" s="45">
        <f t="shared" si="35"/>
        <v>7.1428571428571426E-3</v>
      </c>
      <c r="I179" s="30"/>
      <c r="J179" s="30"/>
      <c r="K179" s="30"/>
    </row>
    <row r="180" spans="1:11" ht="36" customHeight="1" x14ac:dyDescent="0.2">
      <c r="A180" s="110"/>
      <c r="B180" s="113"/>
      <c r="C180" s="115"/>
      <c r="D180" s="113"/>
      <c r="E180" s="41" t="s">
        <v>123</v>
      </c>
      <c r="F180" s="42">
        <f t="shared" si="34"/>
        <v>0.14285714285714285</v>
      </c>
      <c r="G180" s="43">
        <v>1</v>
      </c>
      <c r="H180" s="45">
        <f t="shared" si="35"/>
        <v>7.1428571428571426E-3</v>
      </c>
      <c r="I180" s="30"/>
      <c r="J180" s="30"/>
      <c r="K180" s="30"/>
    </row>
    <row r="181" spans="1:11" ht="36" customHeight="1" x14ac:dyDescent="0.2">
      <c r="A181" s="110"/>
      <c r="B181" s="113"/>
      <c r="C181" s="115"/>
      <c r="D181" s="113"/>
      <c r="E181" s="41" t="s">
        <v>124</v>
      </c>
      <c r="F181" s="42">
        <f t="shared" si="34"/>
        <v>0.14285714285714285</v>
      </c>
      <c r="G181" s="43">
        <v>1</v>
      </c>
      <c r="H181" s="45">
        <f t="shared" si="35"/>
        <v>7.1428571428571426E-3</v>
      </c>
      <c r="I181" s="30"/>
      <c r="J181" s="30"/>
      <c r="K181" s="30"/>
    </row>
    <row r="182" spans="1:11" ht="36" customHeight="1" x14ac:dyDescent="0.2">
      <c r="A182" s="110"/>
      <c r="B182" s="113"/>
      <c r="C182" s="116"/>
      <c r="D182" s="117"/>
      <c r="E182" s="33" t="s">
        <v>21</v>
      </c>
      <c r="F182" s="42">
        <f>SUM(F175:F181)</f>
        <v>0.99999999999999978</v>
      </c>
      <c r="G182" s="44">
        <f>AVERAGE(G175:G181)</f>
        <v>2.4285714285714284</v>
      </c>
      <c r="H182" s="46">
        <f>SUM(H175:H181)</f>
        <v>0.12142857142857143</v>
      </c>
      <c r="I182" s="31"/>
      <c r="J182" s="31"/>
      <c r="K182" s="31"/>
    </row>
    <row r="183" spans="1:11" ht="36" customHeight="1" x14ac:dyDescent="0.2">
      <c r="A183" s="110"/>
      <c r="B183" s="113"/>
      <c r="C183" s="114" t="s">
        <v>118</v>
      </c>
      <c r="D183" s="112">
        <f>1/2</f>
        <v>0.5</v>
      </c>
      <c r="E183" s="41" t="s">
        <v>119</v>
      </c>
      <c r="F183" s="42">
        <f>1/3</f>
        <v>0.33333333333333331</v>
      </c>
      <c r="G183" s="43">
        <v>2</v>
      </c>
      <c r="H183" s="45">
        <f>$B$175*$D$183*F183*G183</f>
        <v>3.3333333333333333E-2</v>
      </c>
      <c r="I183" s="30"/>
      <c r="J183" s="30"/>
      <c r="K183" s="30"/>
    </row>
    <row r="184" spans="1:11" ht="36" customHeight="1" x14ac:dyDescent="0.2">
      <c r="A184" s="110"/>
      <c r="B184" s="113"/>
      <c r="C184" s="115"/>
      <c r="D184" s="113"/>
      <c r="E184" s="41" t="s">
        <v>215</v>
      </c>
      <c r="F184" s="42">
        <f>1/3</f>
        <v>0.33333333333333331</v>
      </c>
      <c r="G184" s="43">
        <v>2</v>
      </c>
      <c r="H184" s="45">
        <f t="shared" ref="H184:H185" si="36">$B$175*$D$183*F184*G184</f>
        <v>3.3333333333333333E-2</v>
      </c>
      <c r="I184" s="30"/>
      <c r="J184" s="30"/>
      <c r="K184" s="30"/>
    </row>
    <row r="185" spans="1:11" ht="36" customHeight="1" x14ac:dyDescent="0.2">
      <c r="A185" s="110"/>
      <c r="B185" s="113"/>
      <c r="C185" s="115"/>
      <c r="D185" s="113"/>
      <c r="E185" s="41" t="s">
        <v>254</v>
      </c>
      <c r="F185" s="42">
        <f>1/3</f>
        <v>0.33333333333333331</v>
      </c>
      <c r="G185" s="43">
        <v>3</v>
      </c>
      <c r="H185" s="45">
        <f t="shared" si="36"/>
        <v>0.05</v>
      </c>
      <c r="I185" s="30"/>
      <c r="J185" s="30"/>
      <c r="K185" s="30"/>
    </row>
    <row r="186" spans="1:11" ht="36" customHeight="1" x14ac:dyDescent="0.2">
      <c r="A186" s="111"/>
      <c r="B186" s="113"/>
      <c r="C186" s="116"/>
      <c r="D186" s="113"/>
      <c r="E186" s="33" t="s">
        <v>21</v>
      </c>
      <c r="F186" s="42">
        <f>SUM(F183:F185)</f>
        <v>1</v>
      </c>
      <c r="G186" s="44">
        <f>AVERAGE(G183:G185)</f>
        <v>2.3333333333333335</v>
      </c>
      <c r="H186" s="46">
        <f>SUM(H183:H185)</f>
        <v>0.11666666666666667</v>
      </c>
      <c r="I186" s="31"/>
      <c r="J186" s="31"/>
      <c r="K186" s="31"/>
    </row>
    <row r="187" spans="1:11" ht="36" customHeight="1" x14ac:dyDescent="0.2">
      <c r="A187" s="106" t="s">
        <v>31</v>
      </c>
      <c r="B187" s="107"/>
      <c r="C187" s="107"/>
      <c r="D187" s="107"/>
      <c r="E187" s="107"/>
      <c r="F187" s="108"/>
      <c r="G187" s="44">
        <f>AVERAGE(G182,G186)</f>
        <v>2.3809523809523809</v>
      </c>
      <c r="H187" s="47">
        <f>SUM(H186,H182)</f>
        <v>0.23809523809523808</v>
      </c>
      <c r="I187" s="32"/>
      <c r="J187" s="32"/>
      <c r="K187" s="32"/>
    </row>
    <row r="188" spans="1:11" ht="36" customHeight="1" x14ac:dyDescent="0.2">
      <c r="A188" s="109" t="s">
        <v>125</v>
      </c>
      <c r="B188" s="112">
        <f>1/10</f>
        <v>0.1</v>
      </c>
      <c r="C188" s="114" t="s">
        <v>126</v>
      </c>
      <c r="D188" s="112">
        <f>1/2</f>
        <v>0.5</v>
      </c>
      <c r="E188" s="41" t="s">
        <v>128</v>
      </c>
      <c r="F188" s="42">
        <f t="shared" ref="F188:F195" si="37">1/8</f>
        <v>0.125</v>
      </c>
      <c r="G188" s="43">
        <v>1</v>
      </c>
      <c r="H188" s="45">
        <f>$B$188*$D$188*F188*G188</f>
        <v>6.2500000000000003E-3</v>
      </c>
      <c r="I188" s="30"/>
      <c r="J188" s="30"/>
      <c r="K188" s="30"/>
    </row>
    <row r="189" spans="1:11" ht="36" customHeight="1" x14ac:dyDescent="0.2">
      <c r="A189" s="110"/>
      <c r="B189" s="113"/>
      <c r="C189" s="115"/>
      <c r="D189" s="113"/>
      <c r="E189" s="41" t="s">
        <v>129</v>
      </c>
      <c r="F189" s="42">
        <f t="shared" si="37"/>
        <v>0.125</v>
      </c>
      <c r="G189" s="43">
        <v>2</v>
      </c>
      <c r="H189" s="45">
        <f t="shared" ref="H189:H194" si="38">$B$188*$D$188*F189*G189</f>
        <v>1.2500000000000001E-2</v>
      </c>
      <c r="I189" s="30"/>
      <c r="J189" s="30"/>
      <c r="K189" s="30"/>
    </row>
    <row r="190" spans="1:11" ht="36" customHeight="1" x14ac:dyDescent="0.2">
      <c r="A190" s="110"/>
      <c r="B190" s="113"/>
      <c r="C190" s="115"/>
      <c r="D190" s="113"/>
      <c r="E190" s="41" t="s">
        <v>130</v>
      </c>
      <c r="F190" s="42">
        <f t="shared" si="37"/>
        <v>0.125</v>
      </c>
      <c r="G190" s="43">
        <v>3</v>
      </c>
      <c r="H190" s="45">
        <f t="shared" si="38"/>
        <v>1.8750000000000003E-2</v>
      </c>
      <c r="I190" s="30"/>
      <c r="J190" s="30"/>
      <c r="K190" s="30"/>
    </row>
    <row r="191" spans="1:11" ht="36" customHeight="1" x14ac:dyDescent="0.2">
      <c r="A191" s="110"/>
      <c r="B191" s="113"/>
      <c r="C191" s="115"/>
      <c r="D191" s="113"/>
      <c r="E191" s="41" t="s">
        <v>201</v>
      </c>
      <c r="F191" s="42">
        <f t="shared" si="37"/>
        <v>0.125</v>
      </c>
      <c r="G191" s="43">
        <v>4</v>
      </c>
      <c r="H191" s="45">
        <f t="shared" si="38"/>
        <v>2.5000000000000001E-2</v>
      </c>
      <c r="I191" s="30"/>
      <c r="J191" s="30"/>
      <c r="K191" s="30"/>
    </row>
    <row r="192" spans="1:11" ht="36" customHeight="1" x14ac:dyDescent="0.2">
      <c r="A192" s="110"/>
      <c r="B192" s="113"/>
      <c r="C192" s="115"/>
      <c r="D192" s="113"/>
      <c r="E192" s="41" t="s">
        <v>202</v>
      </c>
      <c r="F192" s="42">
        <f t="shared" si="37"/>
        <v>0.125</v>
      </c>
      <c r="G192" s="43">
        <v>4</v>
      </c>
      <c r="H192" s="45">
        <f t="shared" si="38"/>
        <v>2.5000000000000001E-2</v>
      </c>
      <c r="I192" s="30"/>
      <c r="J192" s="30"/>
      <c r="K192" s="30"/>
    </row>
    <row r="193" spans="1:11" ht="64.5" customHeight="1" x14ac:dyDescent="0.2">
      <c r="A193" s="110"/>
      <c r="B193" s="113"/>
      <c r="C193" s="115"/>
      <c r="D193" s="113"/>
      <c r="E193" s="41" t="s">
        <v>131</v>
      </c>
      <c r="F193" s="42">
        <f t="shared" si="37"/>
        <v>0.125</v>
      </c>
      <c r="G193" s="43">
        <v>1</v>
      </c>
      <c r="H193" s="45">
        <f t="shared" si="38"/>
        <v>6.2500000000000003E-3</v>
      </c>
      <c r="I193" s="30"/>
      <c r="J193" s="30"/>
      <c r="K193" s="30"/>
    </row>
    <row r="194" spans="1:11" ht="36" customHeight="1" x14ac:dyDescent="0.2">
      <c r="A194" s="110"/>
      <c r="B194" s="113"/>
      <c r="C194" s="115"/>
      <c r="D194" s="113"/>
      <c r="E194" s="41" t="s">
        <v>132</v>
      </c>
      <c r="F194" s="42">
        <f t="shared" si="37"/>
        <v>0.125</v>
      </c>
      <c r="G194" s="43">
        <v>1</v>
      </c>
      <c r="H194" s="45">
        <f t="shared" si="38"/>
        <v>6.2500000000000003E-3</v>
      </c>
      <c r="I194" s="30"/>
      <c r="J194" s="30"/>
      <c r="K194" s="30"/>
    </row>
    <row r="195" spans="1:11" ht="36" customHeight="1" x14ac:dyDescent="0.2">
      <c r="A195" s="110"/>
      <c r="B195" s="113"/>
      <c r="C195" s="115"/>
      <c r="D195" s="113"/>
      <c r="E195" s="41" t="s">
        <v>203</v>
      </c>
      <c r="F195" s="42">
        <f t="shared" si="37"/>
        <v>0.125</v>
      </c>
      <c r="G195" s="43">
        <v>1</v>
      </c>
      <c r="H195" s="45">
        <f>$B$188*$D$188*F195*G195</f>
        <v>6.2500000000000003E-3</v>
      </c>
      <c r="I195" s="30"/>
      <c r="J195" s="30"/>
      <c r="K195" s="30"/>
    </row>
    <row r="196" spans="1:11" ht="36" customHeight="1" x14ac:dyDescent="0.2">
      <c r="A196" s="110"/>
      <c r="B196" s="113"/>
      <c r="C196" s="116"/>
      <c r="D196" s="117"/>
      <c r="E196" s="33" t="s">
        <v>21</v>
      </c>
      <c r="F196" s="42">
        <f>SUM(F188:F195)</f>
        <v>1</v>
      </c>
      <c r="G196" s="44">
        <f>AVERAGE(G188:G195)</f>
        <v>2.125</v>
      </c>
      <c r="H196" s="46">
        <f>SUM(H188:H195)</f>
        <v>0.10625000000000001</v>
      </c>
      <c r="I196" s="31"/>
      <c r="J196" s="31"/>
      <c r="K196" s="31"/>
    </row>
    <row r="197" spans="1:11" ht="36" customHeight="1" x14ac:dyDescent="0.2">
      <c r="A197" s="110"/>
      <c r="B197" s="113"/>
      <c r="C197" s="114" t="s">
        <v>127</v>
      </c>
      <c r="D197" s="112">
        <f>1/2</f>
        <v>0.5</v>
      </c>
      <c r="E197" s="41" t="s">
        <v>133</v>
      </c>
      <c r="F197" s="42">
        <f>1/4</f>
        <v>0.25</v>
      </c>
      <c r="G197" s="43">
        <v>3</v>
      </c>
      <c r="H197" s="45">
        <f>$B$188*$D$197*F197*G197</f>
        <v>3.7500000000000006E-2</v>
      </c>
      <c r="I197" s="30"/>
      <c r="J197" s="30"/>
      <c r="K197" s="30"/>
    </row>
    <row r="198" spans="1:11" ht="36" customHeight="1" x14ac:dyDescent="0.2">
      <c r="A198" s="110"/>
      <c r="B198" s="113"/>
      <c r="C198" s="115"/>
      <c r="D198" s="113"/>
      <c r="E198" s="41" t="s">
        <v>134</v>
      </c>
      <c r="F198" s="42">
        <f>1/4</f>
        <v>0.25</v>
      </c>
      <c r="G198" s="43">
        <v>3</v>
      </c>
      <c r="H198" s="45">
        <f t="shared" ref="H198:H200" si="39">$B$188*$D$197*F198*G198</f>
        <v>3.7500000000000006E-2</v>
      </c>
      <c r="I198" s="30"/>
      <c r="J198" s="30"/>
      <c r="K198" s="30"/>
    </row>
    <row r="199" spans="1:11" ht="36" customHeight="1" x14ac:dyDescent="0.2">
      <c r="A199" s="110"/>
      <c r="B199" s="113"/>
      <c r="C199" s="115"/>
      <c r="D199" s="113"/>
      <c r="E199" s="41" t="s">
        <v>135</v>
      </c>
      <c r="F199" s="42">
        <f>1/4</f>
        <v>0.25</v>
      </c>
      <c r="G199" s="43">
        <v>3</v>
      </c>
      <c r="H199" s="45">
        <f t="shared" si="39"/>
        <v>3.7500000000000006E-2</v>
      </c>
      <c r="I199" s="30"/>
      <c r="J199" s="30"/>
      <c r="K199" s="30"/>
    </row>
    <row r="200" spans="1:11" ht="36" customHeight="1" x14ac:dyDescent="0.2">
      <c r="A200" s="110"/>
      <c r="B200" s="113"/>
      <c r="C200" s="115"/>
      <c r="D200" s="113"/>
      <c r="E200" s="41" t="s">
        <v>136</v>
      </c>
      <c r="F200" s="42">
        <f>1/4</f>
        <v>0.25</v>
      </c>
      <c r="G200" s="43">
        <v>1</v>
      </c>
      <c r="H200" s="45">
        <f t="shared" si="39"/>
        <v>1.2500000000000001E-2</v>
      </c>
      <c r="I200" s="30"/>
      <c r="J200" s="30"/>
      <c r="K200" s="30"/>
    </row>
    <row r="201" spans="1:11" ht="36" customHeight="1" x14ac:dyDescent="0.2">
      <c r="A201" s="111"/>
      <c r="B201" s="117"/>
      <c r="C201" s="115"/>
      <c r="D201" s="113"/>
      <c r="E201" s="33" t="s">
        <v>21</v>
      </c>
      <c r="F201" s="42">
        <f>SUM(F197:F200)</f>
        <v>1</v>
      </c>
      <c r="G201" s="44">
        <f>AVERAGE(G197:G200)</f>
        <v>2.5</v>
      </c>
      <c r="H201" s="46">
        <f>SUM(H197:H200)</f>
        <v>0.12500000000000003</v>
      </c>
      <c r="I201" s="31"/>
      <c r="J201" s="31"/>
      <c r="K201" s="31"/>
    </row>
    <row r="202" spans="1:11" ht="36" customHeight="1" x14ac:dyDescent="0.2">
      <c r="A202" s="106" t="s">
        <v>31</v>
      </c>
      <c r="B202" s="107"/>
      <c r="C202" s="107"/>
      <c r="D202" s="107"/>
      <c r="E202" s="107"/>
      <c r="F202" s="108"/>
      <c r="G202" s="44">
        <f>AVERAGE(G196,G201)</f>
        <v>2.3125</v>
      </c>
      <c r="H202" s="47">
        <f>SUM(H201,H196)</f>
        <v>0.23125000000000004</v>
      </c>
      <c r="I202" s="32"/>
      <c r="J202" s="32"/>
      <c r="K202" s="32"/>
    </row>
    <row r="203" spans="1:11" ht="36" customHeight="1" x14ac:dyDescent="0.2">
      <c r="A203" s="38"/>
      <c r="B203" s="39"/>
      <c r="C203" s="39"/>
      <c r="D203" s="39"/>
      <c r="E203" s="48" t="s">
        <v>204</v>
      </c>
      <c r="F203" s="40"/>
      <c r="G203" s="44">
        <f>AVERAGE(G25,G65,G81,G97,G123,G140,G151,G174,G187,G202)</f>
        <v>3.1123015873015873</v>
      </c>
      <c r="H203" s="44">
        <f>SUM(H25,H65,H81,H97,H123,H140,H151,H174,H187,H202)</f>
        <v>3.1123015873015873</v>
      </c>
      <c r="I203" s="32"/>
      <c r="J203" s="32"/>
      <c r="K203" s="32"/>
    </row>
    <row r="204" spans="1:11" ht="36" customHeight="1" x14ac:dyDescent="0.2">
      <c r="A204" s="49"/>
      <c r="B204" s="52">
        <f>SUM(B188,B175,B152,B141,B124,B98,B82,B66,B26,B3)</f>
        <v>0.99999999999999989</v>
      </c>
      <c r="C204" s="50"/>
      <c r="D204" s="50"/>
      <c r="E204" s="50"/>
      <c r="F204" s="51"/>
      <c r="G204" s="34"/>
      <c r="H204" s="34"/>
      <c r="I204" s="34"/>
      <c r="J204" s="34"/>
      <c r="K204" s="34"/>
    </row>
    <row r="205" spans="1:11" ht="36" customHeight="1" x14ac:dyDescent="0.2">
      <c r="A205" s="35"/>
      <c r="B205" s="35"/>
      <c r="C205" s="35"/>
      <c r="D205" s="35"/>
      <c r="E205" s="35"/>
      <c r="F205" s="35"/>
      <c r="G205" s="36"/>
      <c r="H205" s="37"/>
      <c r="I205" s="36"/>
      <c r="J205" s="36"/>
      <c r="K205" s="36"/>
    </row>
    <row r="206" spans="1:11" ht="36" customHeight="1" x14ac:dyDescent="0.2">
      <c r="A206" s="21"/>
      <c r="B206" s="21"/>
      <c r="C206" s="21"/>
      <c r="D206" s="21"/>
      <c r="E206" s="21"/>
      <c r="F206" s="21"/>
      <c r="G206" s="21"/>
      <c r="H206" s="21"/>
      <c r="I206" s="21"/>
      <c r="J206" s="21"/>
      <c r="K206" s="21"/>
    </row>
    <row r="207" spans="1:11" ht="36" customHeight="1" x14ac:dyDescent="0.2">
      <c r="A207" s="21"/>
      <c r="B207" s="21"/>
      <c r="C207" s="21"/>
      <c r="D207" s="21"/>
      <c r="E207" s="21"/>
      <c r="F207" s="21"/>
      <c r="G207" s="21"/>
      <c r="H207" s="21"/>
      <c r="I207" s="21"/>
      <c r="J207" s="21"/>
      <c r="K207" s="21"/>
    </row>
    <row r="208" spans="1:11" ht="36" customHeight="1" x14ac:dyDescent="0.2">
      <c r="A208" s="21"/>
      <c r="B208" s="21"/>
      <c r="C208" s="21"/>
      <c r="D208" s="21"/>
      <c r="E208" s="21"/>
      <c r="F208" s="21"/>
      <c r="G208" s="21"/>
      <c r="H208" s="21"/>
      <c r="I208" s="21"/>
      <c r="J208" s="21"/>
      <c r="K208" s="21"/>
    </row>
    <row r="209" spans="1:11" ht="36" customHeight="1" x14ac:dyDescent="0.2">
      <c r="A209" s="21"/>
      <c r="B209" s="21"/>
      <c r="C209" s="21"/>
      <c r="D209" s="21"/>
      <c r="E209" s="21"/>
      <c r="F209" s="21"/>
      <c r="G209" s="21"/>
      <c r="H209" s="21"/>
      <c r="I209" s="21"/>
      <c r="J209" s="21"/>
      <c r="K209" s="21"/>
    </row>
    <row r="210" spans="1:11" ht="36" customHeight="1" x14ac:dyDescent="0.2">
      <c r="A210" s="21"/>
      <c r="B210" s="21"/>
      <c r="C210" s="21"/>
      <c r="D210" s="21"/>
      <c r="E210" s="21"/>
      <c r="F210" s="21"/>
      <c r="G210" s="21"/>
      <c r="H210" s="21"/>
      <c r="I210" s="21"/>
      <c r="J210" s="21"/>
      <c r="K210" s="21"/>
    </row>
    <row r="211" spans="1:11" ht="36" customHeight="1" x14ac:dyDescent="0.2">
      <c r="A211" s="21"/>
      <c r="B211" s="21"/>
      <c r="C211" s="21"/>
      <c r="D211" s="21"/>
      <c r="E211" s="21"/>
      <c r="F211" s="21"/>
      <c r="G211" s="21"/>
      <c r="H211" s="21"/>
      <c r="I211" s="21"/>
      <c r="J211" s="21"/>
      <c r="K211" s="21"/>
    </row>
    <row r="212" spans="1:11" ht="36" customHeight="1" x14ac:dyDescent="0.2">
      <c r="A212" s="21"/>
      <c r="B212" s="21"/>
      <c r="C212" s="21"/>
      <c r="D212" s="21"/>
      <c r="E212" s="21"/>
      <c r="F212" s="21"/>
      <c r="G212" s="21"/>
      <c r="H212" s="21"/>
      <c r="I212" s="21"/>
      <c r="J212" s="21"/>
      <c r="K212" s="21"/>
    </row>
    <row r="213" spans="1:11" ht="36" customHeight="1" x14ac:dyDescent="0.2">
      <c r="A213" s="21"/>
      <c r="B213" s="21"/>
      <c r="C213" s="21"/>
      <c r="D213" s="21"/>
      <c r="E213" s="21"/>
      <c r="F213" s="21"/>
      <c r="G213" s="21"/>
      <c r="H213" s="21"/>
      <c r="I213" s="21"/>
      <c r="J213" s="21"/>
      <c r="K213" s="21"/>
    </row>
    <row r="214" spans="1:11" ht="36" customHeight="1" x14ac:dyDescent="0.2">
      <c r="A214" s="21"/>
      <c r="B214" s="21"/>
      <c r="C214" s="21"/>
      <c r="D214" s="21"/>
      <c r="E214" s="21"/>
      <c r="F214" s="21"/>
      <c r="G214" s="21"/>
      <c r="H214" s="21"/>
      <c r="I214" s="21"/>
      <c r="J214" s="21"/>
      <c r="K214" s="21"/>
    </row>
    <row r="215" spans="1:11" ht="36" customHeight="1" x14ac:dyDescent="0.2">
      <c r="A215" s="21"/>
      <c r="B215" s="21"/>
      <c r="C215" s="21"/>
      <c r="D215" s="21"/>
      <c r="E215" s="21"/>
      <c r="F215" s="21"/>
      <c r="G215" s="21"/>
      <c r="H215" s="21"/>
      <c r="I215" s="21"/>
      <c r="J215" s="21"/>
      <c r="K215" s="21"/>
    </row>
    <row r="216" spans="1:11" ht="36" customHeight="1" x14ac:dyDescent="0.2">
      <c r="A216" s="21"/>
      <c r="B216" s="21"/>
      <c r="C216" s="21"/>
      <c r="D216" s="21"/>
      <c r="E216" s="21"/>
      <c r="F216" s="21"/>
      <c r="G216" s="21"/>
      <c r="H216" s="21"/>
      <c r="I216" s="21"/>
      <c r="J216" s="21"/>
      <c r="K216" s="21"/>
    </row>
    <row r="217" spans="1:11" ht="36" customHeight="1" x14ac:dyDescent="0.2">
      <c r="A217" s="21"/>
      <c r="B217" s="21"/>
      <c r="C217" s="21"/>
      <c r="D217" s="21"/>
      <c r="E217" s="21"/>
      <c r="F217" s="21"/>
      <c r="G217" s="21"/>
      <c r="H217" s="21"/>
      <c r="I217" s="21"/>
      <c r="J217" s="21"/>
      <c r="K217" s="21"/>
    </row>
    <row r="218" spans="1:11" ht="36" customHeight="1" x14ac:dyDescent="0.2">
      <c r="A218" s="21"/>
      <c r="B218" s="21"/>
      <c r="C218" s="21"/>
      <c r="D218" s="21"/>
      <c r="E218" s="21"/>
      <c r="F218" s="21"/>
      <c r="G218" s="21"/>
      <c r="H218" s="21"/>
      <c r="I218" s="21"/>
      <c r="J218" s="21"/>
      <c r="K218" s="21"/>
    </row>
    <row r="219" spans="1:11" ht="36" customHeight="1" x14ac:dyDescent="0.2">
      <c r="A219" s="21"/>
      <c r="B219" s="21"/>
      <c r="C219" s="21"/>
      <c r="D219" s="21"/>
      <c r="E219" s="21"/>
      <c r="F219" s="21"/>
      <c r="G219" s="21"/>
      <c r="H219" s="21"/>
      <c r="I219" s="21"/>
      <c r="J219" s="21"/>
      <c r="K219" s="21"/>
    </row>
    <row r="220" spans="1:11" ht="36" customHeight="1" x14ac:dyDescent="0.2">
      <c r="A220" s="21"/>
      <c r="B220" s="21"/>
      <c r="C220" s="21"/>
      <c r="D220" s="21"/>
      <c r="E220" s="21"/>
      <c r="F220" s="21"/>
      <c r="G220" s="21"/>
      <c r="H220" s="21"/>
      <c r="I220" s="21"/>
      <c r="J220" s="21"/>
      <c r="K220" s="21"/>
    </row>
    <row r="221" spans="1:11" ht="36" customHeight="1" x14ac:dyDescent="0.2">
      <c r="A221" s="21"/>
      <c r="B221" s="21"/>
      <c r="C221" s="21"/>
      <c r="D221" s="21"/>
      <c r="E221" s="21"/>
      <c r="F221" s="21"/>
      <c r="G221" s="21"/>
      <c r="H221" s="21"/>
      <c r="I221" s="21"/>
      <c r="J221" s="21"/>
      <c r="K221" s="21"/>
    </row>
    <row r="222" spans="1:11" ht="36" customHeight="1" x14ac:dyDescent="0.2">
      <c r="A222" s="21"/>
      <c r="B222" s="21"/>
      <c r="C222" s="21"/>
      <c r="D222" s="21"/>
      <c r="E222" s="21"/>
      <c r="F222" s="21"/>
      <c r="G222" s="21"/>
      <c r="H222" s="21"/>
      <c r="I222" s="21"/>
      <c r="J222" s="21"/>
      <c r="K222" s="21"/>
    </row>
    <row r="223" spans="1:11" ht="36" customHeight="1" x14ac:dyDescent="0.2">
      <c r="A223" s="21"/>
      <c r="B223" s="21"/>
      <c r="C223" s="21"/>
      <c r="D223" s="21"/>
      <c r="E223" s="21"/>
      <c r="F223" s="21"/>
      <c r="G223" s="21"/>
      <c r="H223" s="21"/>
      <c r="I223" s="21"/>
      <c r="J223" s="21"/>
      <c r="K223" s="21"/>
    </row>
    <row r="224" spans="1:11" ht="36" customHeight="1" x14ac:dyDescent="0.2">
      <c r="A224" s="21"/>
      <c r="B224" s="21"/>
      <c r="C224" s="21"/>
      <c r="D224" s="21"/>
      <c r="E224" s="21"/>
      <c r="F224" s="21"/>
      <c r="G224" s="21"/>
      <c r="H224" s="21"/>
      <c r="I224" s="21"/>
      <c r="J224" s="21"/>
      <c r="K224" s="21"/>
    </row>
    <row r="225" spans="1:11" ht="36" customHeight="1" x14ac:dyDescent="0.2">
      <c r="A225" s="21"/>
      <c r="B225" s="21"/>
      <c r="C225" s="21"/>
      <c r="D225" s="21"/>
      <c r="E225" s="21"/>
      <c r="F225" s="21"/>
      <c r="G225" s="21"/>
      <c r="H225" s="21"/>
      <c r="I225" s="21"/>
      <c r="J225" s="21"/>
      <c r="K225" s="21"/>
    </row>
    <row r="226" spans="1:11" ht="36" customHeight="1" x14ac:dyDescent="0.2">
      <c r="A226" s="21"/>
      <c r="B226" s="21"/>
      <c r="C226" s="21"/>
      <c r="D226" s="21"/>
      <c r="E226" s="21"/>
      <c r="F226" s="21"/>
      <c r="G226" s="21"/>
      <c r="H226" s="21"/>
      <c r="I226" s="21"/>
      <c r="J226" s="21"/>
      <c r="K226" s="21"/>
    </row>
    <row r="227" spans="1:11" ht="36" customHeight="1" x14ac:dyDescent="0.2">
      <c r="A227" s="21"/>
      <c r="B227" s="21"/>
      <c r="C227" s="21"/>
      <c r="D227" s="21"/>
      <c r="E227" s="21"/>
      <c r="F227" s="21"/>
      <c r="G227" s="21"/>
      <c r="H227" s="21"/>
      <c r="I227" s="21"/>
      <c r="J227" s="21"/>
      <c r="K227" s="21"/>
    </row>
    <row r="228" spans="1:11" ht="36" customHeight="1" x14ac:dyDescent="0.2">
      <c r="A228" s="21"/>
      <c r="B228" s="21"/>
      <c r="C228" s="21"/>
      <c r="D228" s="21"/>
      <c r="E228" s="21"/>
      <c r="F228" s="21"/>
      <c r="G228" s="21"/>
      <c r="H228" s="21"/>
      <c r="I228" s="21"/>
      <c r="J228" s="21"/>
      <c r="K228" s="21"/>
    </row>
    <row r="229" spans="1:11" ht="36" customHeight="1" x14ac:dyDescent="0.2">
      <c r="A229" s="21"/>
      <c r="B229" s="21"/>
      <c r="C229" s="21"/>
      <c r="D229" s="21"/>
      <c r="E229" s="21"/>
      <c r="F229" s="21"/>
      <c r="G229" s="21"/>
      <c r="H229" s="21"/>
      <c r="I229" s="21"/>
      <c r="J229" s="21"/>
      <c r="K229" s="21"/>
    </row>
    <row r="230" spans="1:11" ht="36" customHeight="1" x14ac:dyDescent="0.2">
      <c r="A230" s="21"/>
      <c r="B230" s="21"/>
      <c r="C230" s="21"/>
      <c r="D230" s="21"/>
      <c r="E230" s="21"/>
      <c r="F230" s="21"/>
      <c r="G230" s="21"/>
      <c r="H230" s="21"/>
      <c r="I230" s="21"/>
      <c r="J230" s="21"/>
      <c r="K230" s="21"/>
    </row>
    <row r="231" spans="1:11" ht="36" customHeight="1" x14ac:dyDescent="0.2">
      <c r="A231" s="21"/>
      <c r="B231" s="21"/>
      <c r="C231" s="21"/>
      <c r="D231" s="21"/>
      <c r="E231" s="21"/>
      <c r="F231" s="21"/>
      <c r="G231" s="21"/>
      <c r="H231" s="21"/>
      <c r="I231" s="21"/>
      <c r="J231" s="21"/>
      <c r="K231" s="21"/>
    </row>
    <row r="232" spans="1:11" ht="36" customHeight="1" x14ac:dyDescent="0.2">
      <c r="A232" s="21"/>
      <c r="B232" s="21"/>
      <c r="C232" s="21"/>
      <c r="D232" s="21"/>
      <c r="E232" s="21"/>
      <c r="F232" s="21"/>
      <c r="G232" s="21"/>
      <c r="H232" s="21"/>
      <c r="I232" s="21"/>
      <c r="J232" s="21"/>
      <c r="K232" s="21"/>
    </row>
    <row r="233" spans="1:11" ht="36" customHeight="1" x14ac:dyDescent="0.2">
      <c r="A233" s="21"/>
      <c r="B233" s="21"/>
      <c r="C233" s="21"/>
      <c r="D233" s="21"/>
      <c r="E233" s="21"/>
      <c r="F233" s="21"/>
      <c r="G233" s="21"/>
      <c r="H233" s="21"/>
      <c r="I233" s="21"/>
      <c r="J233" s="21"/>
      <c r="K233" s="21"/>
    </row>
    <row r="234" spans="1:11" ht="36" customHeight="1" x14ac:dyDescent="0.2">
      <c r="A234" s="21"/>
      <c r="B234" s="21"/>
      <c r="C234" s="21"/>
      <c r="D234" s="21"/>
      <c r="E234" s="21"/>
      <c r="F234" s="21"/>
      <c r="G234" s="21"/>
      <c r="H234" s="21"/>
      <c r="I234" s="21"/>
      <c r="J234" s="21"/>
      <c r="K234" s="21"/>
    </row>
    <row r="235" spans="1:11" ht="36" customHeight="1" x14ac:dyDescent="0.2">
      <c r="A235" s="21"/>
      <c r="B235" s="21"/>
      <c r="C235" s="21"/>
      <c r="D235" s="21"/>
      <c r="E235" s="21"/>
      <c r="F235" s="21"/>
      <c r="G235" s="21"/>
      <c r="H235" s="21"/>
      <c r="I235" s="21"/>
      <c r="J235" s="21"/>
      <c r="K235" s="21"/>
    </row>
    <row r="236" spans="1:11" ht="36" customHeight="1" x14ac:dyDescent="0.2">
      <c r="A236" s="21"/>
      <c r="B236" s="21"/>
      <c r="C236" s="21"/>
      <c r="D236" s="21"/>
      <c r="E236" s="21"/>
      <c r="F236" s="21"/>
      <c r="G236" s="21"/>
      <c r="H236" s="21"/>
      <c r="I236" s="21"/>
      <c r="J236" s="21"/>
      <c r="K236" s="21"/>
    </row>
    <row r="237" spans="1:11" ht="36" customHeight="1" x14ac:dyDescent="0.2">
      <c r="A237" s="21"/>
      <c r="B237" s="21"/>
      <c r="C237" s="21"/>
      <c r="D237" s="21"/>
      <c r="E237" s="21"/>
      <c r="F237" s="21"/>
      <c r="G237" s="21"/>
      <c r="H237" s="21"/>
      <c r="I237" s="21"/>
      <c r="J237" s="21"/>
      <c r="K237" s="21"/>
    </row>
    <row r="238" spans="1:11" ht="36" customHeight="1" x14ac:dyDescent="0.2">
      <c r="A238" s="21"/>
      <c r="B238" s="21"/>
      <c r="C238" s="21"/>
      <c r="D238" s="21"/>
      <c r="E238" s="21"/>
      <c r="F238" s="21"/>
      <c r="G238" s="21"/>
      <c r="H238" s="21"/>
      <c r="I238" s="21"/>
      <c r="J238" s="21"/>
      <c r="K238" s="21"/>
    </row>
    <row r="239" spans="1:11" ht="36" customHeight="1" x14ac:dyDescent="0.2">
      <c r="A239" s="21"/>
      <c r="B239" s="21"/>
      <c r="C239" s="21"/>
      <c r="D239" s="21"/>
      <c r="E239" s="21"/>
      <c r="F239" s="21"/>
      <c r="G239" s="21"/>
      <c r="H239" s="21"/>
      <c r="I239" s="21"/>
      <c r="J239" s="21"/>
      <c r="K239" s="21"/>
    </row>
    <row r="240" spans="1:11" ht="36" customHeight="1" x14ac:dyDescent="0.2">
      <c r="A240" s="21"/>
      <c r="B240" s="21"/>
      <c r="C240" s="21"/>
      <c r="D240" s="21"/>
      <c r="E240" s="21"/>
      <c r="F240" s="21"/>
      <c r="G240" s="21"/>
      <c r="H240" s="21"/>
      <c r="I240" s="21"/>
      <c r="J240" s="21"/>
      <c r="K240" s="21"/>
    </row>
    <row r="241" spans="1:11" ht="36" customHeight="1" x14ac:dyDescent="0.2">
      <c r="A241" s="21"/>
      <c r="B241" s="21"/>
      <c r="C241" s="21"/>
      <c r="D241" s="21"/>
      <c r="E241" s="21"/>
      <c r="F241" s="21"/>
      <c r="G241" s="21"/>
      <c r="H241" s="21"/>
      <c r="I241" s="21"/>
      <c r="J241" s="21"/>
      <c r="K241" s="21"/>
    </row>
    <row r="242" spans="1:11" ht="36" customHeight="1" x14ac:dyDescent="0.2">
      <c r="A242" s="21"/>
      <c r="B242" s="21"/>
      <c r="C242" s="21"/>
      <c r="D242" s="21"/>
      <c r="E242" s="21"/>
      <c r="F242" s="21"/>
      <c r="G242" s="21"/>
      <c r="H242" s="21"/>
      <c r="I242" s="21"/>
      <c r="J242" s="21"/>
      <c r="K242" s="21"/>
    </row>
    <row r="243" spans="1:11" ht="36" customHeight="1" x14ac:dyDescent="0.2">
      <c r="A243" s="21"/>
      <c r="B243" s="21"/>
      <c r="C243" s="21"/>
      <c r="D243" s="21"/>
      <c r="E243" s="21"/>
      <c r="F243" s="21"/>
      <c r="G243" s="21"/>
      <c r="H243" s="21"/>
      <c r="I243" s="21"/>
      <c r="J243" s="21"/>
      <c r="K243" s="21"/>
    </row>
    <row r="244" spans="1:11" ht="36" customHeight="1" x14ac:dyDescent="0.2">
      <c r="A244" s="21"/>
      <c r="B244" s="21"/>
      <c r="C244" s="21"/>
      <c r="D244" s="21"/>
      <c r="E244" s="21"/>
      <c r="F244" s="21"/>
      <c r="G244" s="21"/>
      <c r="H244" s="21"/>
      <c r="I244" s="21"/>
      <c r="J244" s="21"/>
      <c r="K244" s="21"/>
    </row>
    <row r="245" spans="1:11" ht="36" customHeight="1" x14ac:dyDescent="0.2">
      <c r="A245" s="21"/>
      <c r="B245" s="21"/>
      <c r="C245" s="21"/>
      <c r="D245" s="21"/>
      <c r="E245" s="21"/>
      <c r="F245" s="21"/>
      <c r="G245" s="21"/>
      <c r="H245" s="21"/>
      <c r="I245" s="21"/>
      <c r="J245" s="21"/>
      <c r="K245" s="21"/>
    </row>
    <row r="246" spans="1:11" ht="36" customHeight="1" x14ac:dyDescent="0.2">
      <c r="A246" s="21"/>
      <c r="B246" s="21"/>
      <c r="C246" s="21"/>
      <c r="D246" s="21"/>
      <c r="E246" s="21"/>
      <c r="F246" s="21"/>
      <c r="G246" s="21"/>
      <c r="H246" s="21"/>
      <c r="I246" s="21"/>
      <c r="J246" s="21"/>
      <c r="K246" s="21"/>
    </row>
    <row r="247" spans="1:11" ht="36" customHeight="1" x14ac:dyDescent="0.2">
      <c r="A247" s="21"/>
      <c r="B247" s="21"/>
      <c r="C247" s="21"/>
      <c r="D247" s="21"/>
      <c r="E247" s="21"/>
      <c r="F247" s="21"/>
      <c r="G247" s="21"/>
      <c r="H247" s="21"/>
      <c r="I247" s="21"/>
      <c r="J247" s="21"/>
      <c r="K247" s="21"/>
    </row>
    <row r="248" spans="1:11" ht="36" customHeight="1" x14ac:dyDescent="0.2">
      <c r="A248" s="21"/>
      <c r="B248" s="21"/>
      <c r="C248" s="21"/>
      <c r="D248" s="21"/>
      <c r="E248" s="21"/>
      <c r="F248" s="21"/>
      <c r="G248" s="21"/>
      <c r="H248" s="21"/>
      <c r="I248" s="21"/>
      <c r="J248" s="21"/>
      <c r="K248" s="21"/>
    </row>
    <row r="249" spans="1:11" ht="36" customHeight="1" x14ac:dyDescent="0.2">
      <c r="A249" s="21"/>
      <c r="B249" s="21"/>
      <c r="C249" s="21"/>
      <c r="D249" s="21"/>
      <c r="E249" s="21"/>
      <c r="F249" s="21"/>
      <c r="G249" s="21"/>
      <c r="H249" s="21"/>
      <c r="I249" s="21"/>
      <c r="J249" s="21"/>
      <c r="K249" s="21"/>
    </row>
    <row r="250" spans="1:11" ht="36" customHeight="1" x14ac:dyDescent="0.2">
      <c r="A250" s="21"/>
      <c r="B250" s="21"/>
      <c r="C250" s="21"/>
      <c r="D250" s="21"/>
      <c r="E250" s="21"/>
      <c r="F250" s="21"/>
      <c r="G250" s="21"/>
      <c r="H250" s="21"/>
      <c r="I250" s="21"/>
      <c r="J250" s="21"/>
      <c r="K250" s="21"/>
    </row>
    <row r="251" spans="1:11" ht="36" customHeight="1" x14ac:dyDescent="0.2">
      <c r="A251" s="21"/>
      <c r="B251" s="21"/>
      <c r="C251" s="21"/>
      <c r="D251" s="21"/>
      <c r="E251" s="21"/>
      <c r="F251" s="21"/>
      <c r="G251" s="21"/>
      <c r="H251" s="21"/>
      <c r="I251" s="21"/>
      <c r="J251" s="21"/>
      <c r="K251" s="21"/>
    </row>
    <row r="252" spans="1:11" ht="36" customHeight="1" x14ac:dyDescent="0.2">
      <c r="A252" s="21"/>
      <c r="B252" s="21"/>
      <c r="C252" s="21"/>
      <c r="D252" s="21"/>
      <c r="E252" s="21"/>
      <c r="F252" s="21"/>
      <c r="G252" s="21"/>
      <c r="H252" s="21"/>
      <c r="I252" s="21"/>
      <c r="J252" s="21"/>
      <c r="K252" s="21"/>
    </row>
    <row r="253" spans="1:11" ht="36" customHeight="1" x14ac:dyDescent="0.2">
      <c r="A253" s="21"/>
      <c r="B253" s="21"/>
      <c r="C253" s="21"/>
      <c r="D253" s="21"/>
      <c r="E253" s="21"/>
      <c r="F253" s="21"/>
      <c r="G253" s="21"/>
      <c r="H253" s="21"/>
      <c r="I253" s="21"/>
      <c r="J253" s="21"/>
      <c r="K253" s="21"/>
    </row>
    <row r="254" spans="1:11" ht="36" customHeight="1" x14ac:dyDescent="0.2">
      <c r="A254" s="21"/>
      <c r="B254" s="21"/>
      <c r="C254" s="21"/>
      <c r="D254" s="21"/>
      <c r="E254" s="21"/>
      <c r="F254" s="21"/>
      <c r="G254" s="21"/>
      <c r="H254" s="21"/>
      <c r="I254" s="21"/>
      <c r="J254" s="21"/>
      <c r="K254" s="21"/>
    </row>
    <row r="255" spans="1:11" ht="36" customHeight="1" x14ac:dyDescent="0.2">
      <c r="A255" s="21"/>
      <c r="B255" s="21"/>
      <c r="C255" s="21"/>
      <c r="D255" s="21"/>
      <c r="E255" s="21"/>
      <c r="F255" s="21"/>
      <c r="G255" s="21"/>
      <c r="H255" s="21"/>
      <c r="I255" s="21"/>
      <c r="J255" s="21"/>
      <c r="K255" s="21"/>
    </row>
    <row r="256" spans="1:11" ht="36" customHeight="1" x14ac:dyDescent="0.2">
      <c r="A256" s="21"/>
      <c r="B256" s="21"/>
      <c r="C256" s="21"/>
      <c r="D256" s="21"/>
      <c r="E256" s="21"/>
      <c r="F256" s="21"/>
      <c r="G256" s="21"/>
      <c r="H256" s="21"/>
      <c r="I256" s="21"/>
      <c r="J256" s="21"/>
      <c r="K256" s="21"/>
    </row>
    <row r="257" spans="1:11" ht="36" customHeight="1" x14ac:dyDescent="0.2">
      <c r="A257" s="21"/>
      <c r="B257" s="21"/>
      <c r="C257" s="21"/>
      <c r="D257" s="21"/>
      <c r="E257" s="21"/>
      <c r="F257" s="21"/>
      <c r="G257" s="21"/>
      <c r="H257" s="21"/>
      <c r="I257" s="21"/>
      <c r="J257" s="21"/>
      <c r="K257" s="21"/>
    </row>
    <row r="258" spans="1:11" ht="36" customHeight="1" x14ac:dyDescent="0.2">
      <c r="A258" s="21"/>
      <c r="B258" s="21"/>
      <c r="C258" s="21"/>
      <c r="D258" s="21"/>
      <c r="E258" s="21"/>
      <c r="F258" s="21"/>
      <c r="G258" s="21"/>
      <c r="H258" s="21"/>
      <c r="I258" s="21"/>
      <c r="J258" s="21"/>
      <c r="K258" s="21"/>
    </row>
    <row r="259" spans="1:11" ht="36" customHeight="1" x14ac:dyDescent="0.2">
      <c r="A259" s="21"/>
      <c r="B259" s="21"/>
      <c r="C259" s="21"/>
      <c r="D259" s="21"/>
      <c r="E259" s="21"/>
      <c r="F259" s="21"/>
      <c r="G259" s="21"/>
      <c r="H259" s="21"/>
      <c r="I259" s="21"/>
      <c r="J259" s="21"/>
      <c r="K259" s="21"/>
    </row>
    <row r="260" spans="1:11" ht="36" customHeight="1" x14ac:dyDescent="0.2">
      <c r="A260" s="21"/>
      <c r="B260" s="21"/>
      <c r="C260" s="21"/>
      <c r="D260" s="21"/>
      <c r="E260" s="21"/>
      <c r="F260" s="21"/>
      <c r="G260" s="21"/>
      <c r="H260" s="21"/>
      <c r="I260" s="21"/>
      <c r="J260" s="21"/>
      <c r="K260" s="21"/>
    </row>
    <row r="261" spans="1:11" ht="36" customHeight="1" x14ac:dyDescent="0.2">
      <c r="A261" s="21"/>
      <c r="B261" s="21"/>
      <c r="C261" s="21"/>
      <c r="D261" s="21"/>
      <c r="E261" s="21"/>
      <c r="F261" s="21"/>
      <c r="G261" s="21"/>
      <c r="H261" s="21"/>
      <c r="I261" s="21"/>
      <c r="J261" s="21"/>
      <c r="K261" s="21"/>
    </row>
    <row r="262" spans="1:11" ht="36" customHeight="1" x14ac:dyDescent="0.2">
      <c r="A262" s="21"/>
      <c r="B262" s="21"/>
      <c r="C262" s="21"/>
      <c r="D262" s="21"/>
      <c r="E262" s="21"/>
      <c r="F262" s="21"/>
      <c r="G262" s="21"/>
      <c r="H262" s="21"/>
      <c r="I262" s="21"/>
      <c r="J262" s="21"/>
      <c r="K262" s="21"/>
    </row>
    <row r="263" spans="1:11" ht="36" customHeight="1" x14ac:dyDescent="0.2">
      <c r="A263" s="21"/>
      <c r="B263" s="21"/>
      <c r="C263" s="21"/>
      <c r="D263" s="21"/>
      <c r="E263" s="21"/>
      <c r="F263" s="21"/>
      <c r="G263" s="21"/>
      <c r="H263" s="21"/>
      <c r="I263" s="21"/>
      <c r="J263" s="21"/>
      <c r="K263" s="21"/>
    </row>
    <row r="264" spans="1:11" ht="36" customHeight="1" x14ac:dyDescent="0.2">
      <c r="A264" s="21"/>
      <c r="B264" s="21"/>
      <c r="C264" s="21"/>
      <c r="D264" s="21"/>
      <c r="E264" s="21"/>
      <c r="F264" s="21"/>
      <c r="G264" s="21"/>
      <c r="H264" s="21"/>
      <c r="I264" s="21"/>
      <c r="J264" s="21"/>
      <c r="K264" s="21"/>
    </row>
    <row r="265" spans="1:11" ht="36" customHeight="1" x14ac:dyDescent="0.2">
      <c r="A265" s="21"/>
      <c r="B265" s="21"/>
      <c r="C265" s="21"/>
      <c r="D265" s="21"/>
      <c r="E265" s="21"/>
      <c r="F265" s="21"/>
      <c r="G265" s="21"/>
      <c r="H265" s="21"/>
      <c r="I265" s="21"/>
      <c r="J265" s="21"/>
      <c r="K265" s="21"/>
    </row>
    <row r="266" spans="1:11" ht="36" customHeight="1" x14ac:dyDescent="0.2">
      <c r="A266" s="21"/>
      <c r="B266" s="21"/>
      <c r="C266" s="21"/>
      <c r="D266" s="21"/>
      <c r="E266" s="21"/>
      <c r="F266" s="21"/>
      <c r="G266" s="21"/>
      <c r="H266" s="21"/>
      <c r="I266" s="21"/>
      <c r="J266" s="21"/>
      <c r="K266" s="21"/>
    </row>
    <row r="267" spans="1:11" ht="36" customHeight="1" x14ac:dyDescent="0.2">
      <c r="A267" s="21"/>
      <c r="B267" s="21"/>
      <c r="C267" s="21"/>
      <c r="D267" s="21"/>
      <c r="E267" s="21"/>
      <c r="F267" s="21"/>
      <c r="G267" s="21"/>
      <c r="H267" s="21"/>
      <c r="I267" s="21"/>
      <c r="J267" s="21"/>
      <c r="K267" s="21"/>
    </row>
    <row r="268" spans="1:11" ht="36" customHeight="1" x14ac:dyDescent="0.2">
      <c r="A268" s="21"/>
      <c r="B268" s="21"/>
      <c r="C268" s="21"/>
      <c r="D268" s="21"/>
      <c r="E268" s="21"/>
      <c r="F268" s="21"/>
      <c r="G268" s="21"/>
      <c r="H268" s="21"/>
      <c r="I268" s="21"/>
      <c r="J268" s="21"/>
      <c r="K268" s="21"/>
    </row>
    <row r="269" spans="1:11" ht="36" customHeight="1" x14ac:dyDescent="0.2">
      <c r="A269" s="21"/>
      <c r="B269" s="21"/>
      <c r="C269" s="21"/>
      <c r="D269" s="21"/>
      <c r="E269" s="21"/>
      <c r="F269" s="21"/>
      <c r="G269" s="21"/>
      <c r="H269" s="21"/>
      <c r="I269" s="21"/>
      <c r="J269" s="21"/>
      <c r="K269" s="21"/>
    </row>
    <row r="270" spans="1:11" ht="36" customHeight="1" x14ac:dyDescent="0.2">
      <c r="A270" s="21"/>
      <c r="B270" s="21"/>
      <c r="C270" s="21"/>
      <c r="D270" s="21"/>
      <c r="E270" s="21"/>
      <c r="F270" s="21"/>
      <c r="G270" s="21"/>
      <c r="H270" s="21"/>
      <c r="I270" s="21"/>
      <c r="J270" s="21"/>
      <c r="K270" s="21"/>
    </row>
    <row r="271" spans="1:11" ht="36" customHeight="1" x14ac:dyDescent="0.2">
      <c r="A271" s="21"/>
      <c r="B271" s="21"/>
      <c r="C271" s="21"/>
      <c r="D271" s="21"/>
      <c r="E271" s="21"/>
      <c r="F271" s="21"/>
      <c r="G271" s="21"/>
      <c r="H271" s="21"/>
      <c r="I271" s="21"/>
      <c r="J271" s="21"/>
      <c r="K271" s="21"/>
    </row>
    <row r="272" spans="1:11" ht="36" customHeight="1" x14ac:dyDescent="0.2">
      <c r="A272" s="21"/>
      <c r="B272" s="21"/>
      <c r="C272" s="21"/>
      <c r="D272" s="21"/>
      <c r="E272" s="21"/>
      <c r="F272" s="21"/>
      <c r="G272" s="21"/>
      <c r="H272" s="21"/>
      <c r="I272" s="21"/>
      <c r="J272" s="21"/>
      <c r="K272" s="21"/>
    </row>
    <row r="273" spans="1:11" ht="36" customHeight="1" x14ac:dyDescent="0.2">
      <c r="A273" s="21"/>
      <c r="B273" s="21"/>
      <c r="C273" s="21"/>
      <c r="D273" s="21"/>
      <c r="E273" s="21"/>
      <c r="F273" s="21"/>
      <c r="G273" s="21"/>
      <c r="H273" s="21"/>
      <c r="I273" s="21"/>
      <c r="J273" s="21"/>
      <c r="K273" s="21"/>
    </row>
    <row r="274" spans="1:11" ht="36" customHeight="1" x14ac:dyDescent="0.2">
      <c r="A274" s="21"/>
      <c r="B274" s="21"/>
      <c r="C274" s="21"/>
      <c r="D274" s="21"/>
      <c r="E274" s="21"/>
      <c r="F274" s="21"/>
      <c r="G274" s="21"/>
      <c r="H274" s="21"/>
      <c r="I274" s="21"/>
      <c r="J274" s="21"/>
      <c r="K274" s="21"/>
    </row>
    <row r="275" spans="1:11" ht="36" customHeight="1" x14ac:dyDescent="0.2">
      <c r="A275" s="21"/>
      <c r="B275" s="21"/>
      <c r="C275" s="21"/>
      <c r="D275" s="21"/>
      <c r="E275" s="21"/>
      <c r="F275" s="21"/>
      <c r="G275" s="21"/>
      <c r="H275" s="21"/>
      <c r="I275" s="21"/>
      <c r="J275" s="21"/>
      <c r="K275" s="21"/>
    </row>
    <row r="276" spans="1:11" ht="36" customHeight="1" x14ac:dyDescent="0.2">
      <c r="A276" s="21"/>
      <c r="B276" s="21"/>
      <c r="C276" s="21"/>
      <c r="D276" s="21"/>
      <c r="E276" s="21"/>
      <c r="F276" s="21"/>
      <c r="G276" s="21"/>
      <c r="H276" s="21"/>
      <c r="I276" s="21"/>
      <c r="J276" s="21"/>
      <c r="K276" s="21"/>
    </row>
    <row r="277" spans="1:11" ht="36" customHeight="1" x14ac:dyDescent="0.2">
      <c r="A277" s="21"/>
      <c r="B277" s="21"/>
      <c r="C277" s="21"/>
      <c r="D277" s="21"/>
      <c r="E277" s="21"/>
      <c r="F277" s="21"/>
      <c r="G277" s="21"/>
      <c r="H277" s="21"/>
      <c r="I277" s="21"/>
      <c r="J277" s="21"/>
      <c r="K277" s="21"/>
    </row>
    <row r="278" spans="1:11" ht="36" customHeight="1" x14ac:dyDescent="0.2">
      <c r="A278" s="21"/>
      <c r="B278" s="21"/>
      <c r="C278" s="21"/>
      <c r="D278" s="21"/>
      <c r="E278" s="21"/>
      <c r="F278" s="21"/>
      <c r="G278" s="21"/>
      <c r="H278" s="21"/>
      <c r="I278" s="21"/>
      <c r="J278" s="21"/>
      <c r="K278" s="21"/>
    </row>
    <row r="279" spans="1:11" ht="36" customHeight="1" x14ac:dyDescent="0.2">
      <c r="A279" s="21"/>
      <c r="B279" s="21"/>
      <c r="C279" s="21"/>
      <c r="D279" s="21"/>
      <c r="E279" s="21"/>
      <c r="F279" s="21"/>
      <c r="G279" s="21"/>
      <c r="H279" s="21"/>
      <c r="I279" s="21"/>
      <c r="J279" s="21"/>
      <c r="K279" s="21"/>
    </row>
    <row r="280" spans="1:11" ht="36" customHeight="1" x14ac:dyDescent="0.2">
      <c r="A280" s="21"/>
      <c r="B280" s="21"/>
      <c r="C280" s="21"/>
      <c r="D280" s="21"/>
      <c r="E280" s="21"/>
      <c r="F280" s="21"/>
      <c r="G280" s="21"/>
      <c r="H280" s="21"/>
      <c r="I280" s="21"/>
      <c r="J280" s="21"/>
      <c r="K280" s="21"/>
    </row>
    <row r="281" spans="1:11" ht="36" customHeight="1" x14ac:dyDescent="0.2">
      <c r="A281" s="21"/>
      <c r="B281" s="21"/>
      <c r="C281" s="21"/>
      <c r="D281" s="21"/>
      <c r="E281" s="21"/>
      <c r="F281" s="21"/>
      <c r="G281" s="21"/>
      <c r="H281" s="21"/>
      <c r="I281" s="21"/>
      <c r="J281" s="21"/>
      <c r="K281" s="21"/>
    </row>
    <row r="282" spans="1:11" ht="36" customHeight="1" x14ac:dyDescent="0.2">
      <c r="A282" s="21"/>
      <c r="B282" s="21"/>
      <c r="C282" s="21"/>
      <c r="D282" s="21"/>
      <c r="E282" s="21"/>
      <c r="F282" s="21"/>
      <c r="G282" s="21"/>
      <c r="H282" s="21"/>
      <c r="I282" s="21"/>
      <c r="J282" s="21"/>
      <c r="K282" s="21"/>
    </row>
    <row r="283" spans="1:11" ht="36" customHeight="1" x14ac:dyDescent="0.2">
      <c r="A283" s="21"/>
      <c r="B283" s="21"/>
      <c r="C283" s="21"/>
      <c r="D283" s="21"/>
      <c r="E283" s="21"/>
      <c r="F283" s="21"/>
      <c r="G283" s="21"/>
      <c r="H283" s="21"/>
      <c r="I283" s="21"/>
      <c r="J283" s="21"/>
      <c r="K283" s="21"/>
    </row>
    <row r="284" spans="1:11" ht="36" customHeight="1" x14ac:dyDescent="0.2">
      <c r="A284" s="21"/>
      <c r="B284" s="21"/>
      <c r="C284" s="21"/>
      <c r="D284" s="21"/>
      <c r="E284" s="21"/>
      <c r="F284" s="21"/>
      <c r="G284" s="21"/>
      <c r="H284" s="21"/>
      <c r="I284" s="21"/>
      <c r="J284" s="21"/>
      <c r="K284" s="21"/>
    </row>
    <row r="285" spans="1:11" ht="36" customHeight="1" x14ac:dyDescent="0.2">
      <c r="A285" s="21"/>
      <c r="B285" s="21"/>
      <c r="C285" s="21"/>
      <c r="D285" s="21"/>
      <c r="E285" s="21"/>
      <c r="F285" s="21"/>
      <c r="G285" s="21"/>
      <c r="H285" s="21"/>
      <c r="I285" s="21"/>
      <c r="J285" s="21"/>
      <c r="K285" s="21"/>
    </row>
    <row r="286" spans="1:11" ht="36" customHeight="1" x14ac:dyDescent="0.2">
      <c r="A286" s="21"/>
      <c r="B286" s="21"/>
      <c r="C286" s="21"/>
      <c r="D286" s="21"/>
      <c r="E286" s="21"/>
      <c r="F286" s="21"/>
      <c r="G286" s="21"/>
      <c r="H286" s="21"/>
      <c r="I286" s="21"/>
      <c r="J286" s="21"/>
      <c r="K286" s="21"/>
    </row>
    <row r="287" spans="1:11" ht="36" customHeight="1" x14ac:dyDescent="0.2">
      <c r="A287" s="21"/>
      <c r="B287" s="21"/>
      <c r="C287" s="21"/>
      <c r="D287" s="21"/>
      <c r="E287" s="21"/>
      <c r="F287" s="21"/>
      <c r="G287" s="21"/>
      <c r="H287" s="21"/>
      <c r="I287" s="21"/>
      <c r="J287" s="21"/>
      <c r="K287" s="21"/>
    </row>
    <row r="288" spans="1:11" ht="36" customHeight="1" x14ac:dyDescent="0.2">
      <c r="A288" s="21"/>
      <c r="B288" s="21"/>
      <c r="C288" s="21"/>
      <c r="D288" s="21"/>
      <c r="E288" s="21"/>
      <c r="F288" s="21"/>
      <c r="G288" s="21"/>
      <c r="H288" s="21"/>
      <c r="I288" s="21"/>
      <c r="J288" s="21"/>
      <c r="K288" s="21"/>
    </row>
    <row r="289" spans="1:11" ht="36" customHeight="1" x14ac:dyDescent="0.2">
      <c r="A289" s="21"/>
      <c r="B289" s="21"/>
      <c r="C289" s="21"/>
      <c r="D289" s="21"/>
      <c r="E289" s="21"/>
      <c r="F289" s="21"/>
      <c r="G289" s="21"/>
      <c r="H289" s="21"/>
      <c r="I289" s="21"/>
      <c r="J289" s="21"/>
      <c r="K289" s="21"/>
    </row>
    <row r="290" spans="1:11" ht="36" customHeight="1" x14ac:dyDescent="0.2">
      <c r="A290" s="21"/>
      <c r="B290" s="21"/>
      <c r="C290" s="21"/>
      <c r="D290" s="21"/>
      <c r="E290" s="21"/>
      <c r="F290" s="21"/>
      <c r="G290" s="21"/>
      <c r="H290" s="21"/>
      <c r="I290" s="21"/>
      <c r="J290" s="21"/>
      <c r="K290" s="21"/>
    </row>
    <row r="291" spans="1:11" ht="36" customHeight="1" x14ac:dyDescent="0.2">
      <c r="A291" s="21"/>
      <c r="B291" s="21"/>
      <c r="C291" s="21"/>
      <c r="D291" s="21"/>
      <c r="E291" s="21"/>
      <c r="F291" s="21"/>
      <c r="G291" s="21"/>
      <c r="H291" s="21"/>
      <c r="I291" s="21"/>
      <c r="J291" s="21"/>
      <c r="K291" s="21"/>
    </row>
    <row r="292" spans="1:11" ht="36" customHeight="1" x14ac:dyDescent="0.2">
      <c r="A292" s="21"/>
      <c r="B292" s="21"/>
      <c r="C292" s="21"/>
      <c r="D292" s="21"/>
      <c r="E292" s="21"/>
      <c r="F292" s="21"/>
      <c r="G292" s="21"/>
      <c r="H292" s="21"/>
      <c r="I292" s="21"/>
      <c r="J292" s="21"/>
      <c r="K292" s="21"/>
    </row>
    <row r="293" spans="1:11" ht="36" customHeight="1" x14ac:dyDescent="0.2">
      <c r="A293" s="21"/>
      <c r="B293" s="21"/>
      <c r="C293" s="21"/>
      <c r="D293" s="21"/>
      <c r="E293" s="21"/>
      <c r="F293" s="21"/>
      <c r="G293" s="21"/>
      <c r="H293" s="21"/>
      <c r="I293" s="21"/>
      <c r="J293" s="21"/>
      <c r="K293" s="21"/>
    </row>
    <row r="294" spans="1:11" ht="36" customHeight="1" x14ac:dyDescent="0.2">
      <c r="A294" s="21"/>
      <c r="B294" s="21"/>
      <c r="C294" s="21"/>
      <c r="D294" s="21"/>
      <c r="E294" s="21"/>
      <c r="F294" s="21"/>
      <c r="G294" s="21"/>
      <c r="H294" s="21"/>
      <c r="I294" s="21"/>
      <c r="J294" s="21"/>
      <c r="K294" s="21"/>
    </row>
    <row r="295" spans="1:11" ht="36" customHeight="1" x14ac:dyDescent="0.2">
      <c r="A295" s="21"/>
      <c r="B295" s="21"/>
      <c r="C295" s="21"/>
      <c r="D295" s="21"/>
      <c r="E295" s="21"/>
      <c r="F295" s="21"/>
      <c r="G295" s="21"/>
      <c r="H295" s="21"/>
      <c r="I295" s="21"/>
      <c r="J295" s="21"/>
      <c r="K295" s="21"/>
    </row>
    <row r="296" spans="1:11" ht="36" customHeight="1" x14ac:dyDescent="0.2">
      <c r="A296" s="21"/>
      <c r="B296" s="21"/>
      <c r="C296" s="21"/>
      <c r="D296" s="21"/>
      <c r="E296" s="21"/>
      <c r="F296" s="21"/>
      <c r="G296" s="21"/>
      <c r="H296" s="21"/>
      <c r="I296" s="21"/>
      <c r="J296" s="21"/>
      <c r="K296" s="21"/>
    </row>
    <row r="297" spans="1:11" ht="36" customHeight="1" x14ac:dyDescent="0.2">
      <c r="A297" s="21"/>
      <c r="B297" s="21"/>
      <c r="C297" s="21"/>
      <c r="D297" s="21"/>
      <c r="E297" s="21"/>
      <c r="F297" s="21"/>
      <c r="G297" s="21"/>
      <c r="H297" s="21"/>
      <c r="I297" s="21"/>
      <c r="J297" s="21"/>
      <c r="K297" s="21"/>
    </row>
    <row r="298" spans="1:11" ht="36" customHeight="1" x14ac:dyDescent="0.2">
      <c r="A298" s="21"/>
      <c r="B298" s="21"/>
      <c r="C298" s="21"/>
      <c r="D298" s="21"/>
      <c r="E298" s="21"/>
      <c r="F298" s="21"/>
      <c r="G298" s="21"/>
      <c r="H298" s="21"/>
      <c r="I298" s="21"/>
      <c r="J298" s="21"/>
      <c r="K298" s="21"/>
    </row>
    <row r="299" spans="1:11" ht="36" customHeight="1" x14ac:dyDescent="0.2">
      <c r="A299" s="21"/>
      <c r="B299" s="21"/>
      <c r="C299" s="21"/>
      <c r="D299" s="21"/>
      <c r="E299" s="21"/>
      <c r="F299" s="21"/>
      <c r="G299" s="21"/>
      <c r="H299" s="21"/>
      <c r="I299" s="21"/>
      <c r="J299" s="21"/>
      <c r="K299" s="21"/>
    </row>
    <row r="300" spans="1:11" ht="36" customHeight="1" x14ac:dyDescent="0.2">
      <c r="A300" s="21"/>
      <c r="B300" s="21"/>
      <c r="C300" s="21"/>
      <c r="D300" s="21"/>
      <c r="E300" s="21"/>
      <c r="F300" s="21"/>
      <c r="G300" s="21"/>
      <c r="H300" s="21"/>
      <c r="I300" s="21"/>
      <c r="J300" s="21"/>
      <c r="K300" s="21"/>
    </row>
    <row r="301" spans="1:11" ht="36" customHeight="1" x14ac:dyDescent="0.2">
      <c r="A301" s="21"/>
      <c r="B301" s="21"/>
      <c r="C301" s="21"/>
      <c r="D301" s="21"/>
      <c r="E301" s="21"/>
      <c r="F301" s="21"/>
      <c r="G301" s="21"/>
      <c r="H301" s="21"/>
      <c r="I301" s="21"/>
      <c r="J301" s="21"/>
      <c r="K301" s="21"/>
    </row>
    <row r="302" spans="1:11" ht="36" customHeight="1" x14ac:dyDescent="0.2">
      <c r="A302" s="21"/>
      <c r="B302" s="21"/>
      <c r="C302" s="21"/>
      <c r="D302" s="21"/>
      <c r="E302" s="21"/>
      <c r="F302" s="21"/>
      <c r="G302" s="21"/>
      <c r="H302" s="21"/>
      <c r="I302" s="21"/>
      <c r="J302" s="21"/>
      <c r="K302" s="21"/>
    </row>
    <row r="303" spans="1:11" ht="36" customHeight="1" x14ac:dyDescent="0.2">
      <c r="A303" s="21"/>
      <c r="B303" s="21"/>
      <c r="C303" s="21"/>
      <c r="D303" s="21"/>
      <c r="E303" s="21"/>
      <c r="F303" s="21"/>
      <c r="G303" s="21"/>
      <c r="H303" s="21"/>
      <c r="I303" s="21"/>
      <c r="J303" s="21"/>
      <c r="K303" s="21"/>
    </row>
  </sheetData>
  <mergeCells count="88">
    <mergeCell ref="A3:A24"/>
    <mergeCell ref="B3:B24"/>
    <mergeCell ref="C3:C10"/>
    <mergeCell ref="D3:D10"/>
    <mergeCell ref="C11:C17"/>
    <mergeCell ref="C18:C24"/>
    <mergeCell ref="D11:D17"/>
    <mergeCell ref="D18:D24"/>
    <mergeCell ref="C52:C59"/>
    <mergeCell ref="C60:C64"/>
    <mergeCell ref="A66:A80"/>
    <mergeCell ref="C66:C74"/>
    <mergeCell ref="C75:C80"/>
    <mergeCell ref="B66:B80"/>
    <mergeCell ref="D52:D59"/>
    <mergeCell ref="D60:D64"/>
    <mergeCell ref="A82:A96"/>
    <mergeCell ref="B82:B96"/>
    <mergeCell ref="C82:C91"/>
    <mergeCell ref="C92:C96"/>
    <mergeCell ref="D82:D91"/>
    <mergeCell ref="D92:D96"/>
    <mergeCell ref="D66:D74"/>
    <mergeCell ref="D75:D80"/>
    <mergeCell ref="A26:A64"/>
    <mergeCell ref="B26:B64"/>
    <mergeCell ref="C26:C28"/>
    <mergeCell ref="C29:C35"/>
    <mergeCell ref="C36:C43"/>
    <mergeCell ref="C44:C51"/>
    <mergeCell ref="A25:F25"/>
    <mergeCell ref="D26:D28"/>
    <mergeCell ref="D29:D35"/>
    <mergeCell ref="D36:D43"/>
    <mergeCell ref="D44:D51"/>
    <mergeCell ref="D147:D150"/>
    <mergeCell ref="A97:F97"/>
    <mergeCell ref="A81:F81"/>
    <mergeCell ref="A65:F65"/>
    <mergeCell ref="A98:A122"/>
    <mergeCell ref="B98:B122"/>
    <mergeCell ref="C98:C113"/>
    <mergeCell ref="D98:D113"/>
    <mergeCell ref="C114:C119"/>
    <mergeCell ref="D114:D119"/>
    <mergeCell ref="C120:C122"/>
    <mergeCell ref="D120:D122"/>
    <mergeCell ref="A123:F123"/>
    <mergeCell ref="D124:D130"/>
    <mergeCell ref="D131:D135"/>
    <mergeCell ref="D136:D139"/>
    <mergeCell ref="A140:F140"/>
    <mergeCell ref="A124:A139"/>
    <mergeCell ref="B124:B139"/>
    <mergeCell ref="C124:C130"/>
    <mergeCell ref="C131:C135"/>
    <mergeCell ref="C136:C139"/>
    <mergeCell ref="C165:C170"/>
    <mergeCell ref="C171:C173"/>
    <mergeCell ref="A141:A150"/>
    <mergeCell ref="C141:C146"/>
    <mergeCell ref="C147:C150"/>
    <mergeCell ref="B141:B150"/>
    <mergeCell ref="A151:F151"/>
    <mergeCell ref="D165:D170"/>
    <mergeCell ref="D171:D173"/>
    <mergeCell ref="A152:A173"/>
    <mergeCell ref="B152:B173"/>
    <mergeCell ref="C152:C160"/>
    <mergeCell ref="D152:D160"/>
    <mergeCell ref="C161:C164"/>
    <mergeCell ref="D161:D164"/>
    <mergeCell ref="D141:D146"/>
    <mergeCell ref="A202:F202"/>
    <mergeCell ref="A187:F187"/>
    <mergeCell ref="A188:A201"/>
    <mergeCell ref="B188:B201"/>
    <mergeCell ref="C188:C196"/>
    <mergeCell ref="D188:D196"/>
    <mergeCell ref="C197:C201"/>
    <mergeCell ref="D197:D201"/>
    <mergeCell ref="A174:F174"/>
    <mergeCell ref="A175:A186"/>
    <mergeCell ref="B175:B186"/>
    <mergeCell ref="C175:C182"/>
    <mergeCell ref="D175:D182"/>
    <mergeCell ref="C183:C186"/>
    <mergeCell ref="D183:D186"/>
  </mergeCells>
  <conditionalFormatting sqref="G10">
    <cfRule type="cellIs" dxfId="204" priority="241" operator="lessThanOrEqual">
      <formula>1</formula>
    </cfRule>
    <cfRule type="cellIs" dxfId="203" priority="242" operator="between">
      <formula>1.01</formula>
      <formula>2</formula>
    </cfRule>
    <cfRule type="cellIs" dxfId="202" priority="243" operator="between">
      <formula>2.01</formula>
      <formula>3</formula>
    </cfRule>
    <cfRule type="cellIs" dxfId="201" priority="244" operator="between">
      <formula>3.01</formula>
      <formula>4</formula>
    </cfRule>
    <cfRule type="cellIs" dxfId="200" priority="245" operator="between">
      <formula>4.01</formula>
      <formula>5</formula>
    </cfRule>
  </conditionalFormatting>
  <conditionalFormatting sqref="G17">
    <cfRule type="cellIs" dxfId="199" priority="236" operator="lessThanOrEqual">
      <formula>1</formula>
    </cfRule>
    <cfRule type="cellIs" dxfId="198" priority="237" operator="between">
      <formula>1.01</formula>
      <formula>2</formula>
    </cfRule>
    <cfRule type="cellIs" dxfId="197" priority="238" operator="between">
      <formula>2.01</formula>
      <formula>3</formula>
    </cfRule>
    <cfRule type="cellIs" dxfId="196" priority="239" operator="between">
      <formula>3.01</formula>
      <formula>4</formula>
    </cfRule>
    <cfRule type="cellIs" dxfId="195" priority="240" operator="between">
      <formula>4.01</formula>
      <formula>5</formula>
    </cfRule>
  </conditionalFormatting>
  <conditionalFormatting sqref="G24">
    <cfRule type="cellIs" dxfId="194" priority="231" operator="lessThanOrEqual">
      <formula>1</formula>
    </cfRule>
    <cfRule type="cellIs" dxfId="193" priority="232" operator="between">
      <formula>1.01</formula>
      <formula>2</formula>
    </cfRule>
    <cfRule type="cellIs" dxfId="192" priority="233" operator="between">
      <formula>2.01</formula>
      <formula>3</formula>
    </cfRule>
    <cfRule type="cellIs" dxfId="191" priority="234" operator="between">
      <formula>3.01</formula>
      <formula>4</formula>
    </cfRule>
    <cfRule type="cellIs" dxfId="190" priority="235" operator="between">
      <formula>4.01</formula>
      <formula>5</formula>
    </cfRule>
  </conditionalFormatting>
  <conditionalFormatting sqref="G25">
    <cfRule type="cellIs" dxfId="189" priority="226" operator="lessThanOrEqual">
      <formula>1</formula>
    </cfRule>
    <cfRule type="cellIs" dxfId="188" priority="227" operator="between">
      <formula>1.01</formula>
      <formula>2</formula>
    </cfRule>
    <cfRule type="cellIs" dxfId="187" priority="228" operator="between">
      <formula>2.01</formula>
      <formula>3</formula>
    </cfRule>
    <cfRule type="cellIs" dxfId="186" priority="229" operator="between">
      <formula>3.01</formula>
      <formula>4</formula>
    </cfRule>
    <cfRule type="cellIs" dxfId="185" priority="230" operator="between">
      <formula>4.01</formula>
      <formula>5</formula>
    </cfRule>
  </conditionalFormatting>
  <conditionalFormatting sqref="G28">
    <cfRule type="cellIs" dxfId="184" priority="221" operator="lessThanOrEqual">
      <formula>1</formula>
    </cfRule>
    <cfRule type="cellIs" dxfId="183" priority="222" operator="between">
      <formula>1.01</formula>
      <formula>2</formula>
    </cfRule>
    <cfRule type="cellIs" dxfId="182" priority="223" operator="between">
      <formula>2.01</formula>
      <formula>3</formula>
    </cfRule>
    <cfRule type="cellIs" dxfId="181" priority="224" operator="between">
      <formula>3.01</formula>
      <formula>4</formula>
    </cfRule>
    <cfRule type="cellIs" dxfId="180" priority="225" operator="between">
      <formula>4.01</formula>
      <formula>5</formula>
    </cfRule>
  </conditionalFormatting>
  <conditionalFormatting sqref="G35">
    <cfRule type="cellIs" dxfId="179" priority="216" operator="lessThanOrEqual">
      <formula>1</formula>
    </cfRule>
    <cfRule type="cellIs" dxfId="178" priority="217" operator="between">
      <formula>1.01</formula>
      <formula>2</formula>
    </cfRule>
    <cfRule type="cellIs" dxfId="177" priority="218" operator="between">
      <formula>2.01</formula>
      <formula>3</formula>
    </cfRule>
    <cfRule type="cellIs" dxfId="176" priority="219" operator="between">
      <formula>3.01</formula>
      <formula>4</formula>
    </cfRule>
    <cfRule type="cellIs" dxfId="175" priority="220" operator="between">
      <formula>4.01</formula>
      <formula>5</formula>
    </cfRule>
  </conditionalFormatting>
  <conditionalFormatting sqref="G43">
    <cfRule type="cellIs" dxfId="174" priority="211" operator="lessThanOrEqual">
      <formula>1</formula>
    </cfRule>
    <cfRule type="cellIs" dxfId="173" priority="212" operator="between">
      <formula>1.01</formula>
      <formula>2</formula>
    </cfRule>
    <cfRule type="cellIs" dxfId="172" priority="213" operator="between">
      <formula>2.01</formula>
      <formula>3</formula>
    </cfRule>
    <cfRule type="cellIs" dxfId="171" priority="214" operator="between">
      <formula>3.01</formula>
      <formula>4</formula>
    </cfRule>
    <cfRule type="cellIs" dxfId="170" priority="215" operator="between">
      <formula>4.01</formula>
      <formula>5</formula>
    </cfRule>
  </conditionalFormatting>
  <conditionalFormatting sqref="G51">
    <cfRule type="cellIs" dxfId="169" priority="206" operator="lessThanOrEqual">
      <formula>1</formula>
    </cfRule>
    <cfRule type="cellIs" dxfId="168" priority="207" operator="between">
      <formula>1.01</formula>
      <formula>2</formula>
    </cfRule>
    <cfRule type="cellIs" dxfId="167" priority="208" operator="between">
      <formula>2.01</formula>
      <formula>3</formula>
    </cfRule>
    <cfRule type="cellIs" dxfId="166" priority="209" operator="between">
      <formula>3.01</formula>
      <formula>4</formula>
    </cfRule>
    <cfRule type="cellIs" dxfId="165" priority="210" operator="between">
      <formula>4.01</formula>
      <formula>5</formula>
    </cfRule>
  </conditionalFormatting>
  <conditionalFormatting sqref="G59">
    <cfRule type="cellIs" dxfId="164" priority="201" operator="lessThanOrEqual">
      <formula>1</formula>
    </cfRule>
    <cfRule type="cellIs" dxfId="163" priority="202" operator="between">
      <formula>1.01</formula>
      <formula>2</formula>
    </cfRule>
    <cfRule type="cellIs" dxfId="162" priority="203" operator="between">
      <formula>2.01</formula>
      <formula>3</formula>
    </cfRule>
    <cfRule type="cellIs" dxfId="161" priority="204" operator="between">
      <formula>3.01</formula>
      <formula>4</formula>
    </cfRule>
    <cfRule type="cellIs" dxfId="160" priority="205" operator="between">
      <formula>4.01</formula>
      <formula>5</formula>
    </cfRule>
  </conditionalFormatting>
  <conditionalFormatting sqref="G64">
    <cfRule type="cellIs" dxfId="159" priority="196" operator="lessThanOrEqual">
      <formula>1</formula>
    </cfRule>
    <cfRule type="cellIs" dxfId="158" priority="197" operator="between">
      <formula>1.01</formula>
      <formula>2</formula>
    </cfRule>
    <cfRule type="cellIs" dxfId="157" priority="198" operator="between">
      <formula>2.01</formula>
      <formula>3</formula>
    </cfRule>
    <cfRule type="cellIs" dxfId="156" priority="199" operator="between">
      <formula>3.01</formula>
      <formula>4</formula>
    </cfRule>
    <cfRule type="cellIs" dxfId="155" priority="200" operator="between">
      <formula>4.01</formula>
      <formula>5</formula>
    </cfRule>
  </conditionalFormatting>
  <conditionalFormatting sqref="G65">
    <cfRule type="cellIs" dxfId="154" priority="191" operator="lessThanOrEqual">
      <formula>1</formula>
    </cfRule>
    <cfRule type="cellIs" dxfId="153" priority="192" operator="between">
      <formula>1.01</formula>
      <formula>2</formula>
    </cfRule>
    <cfRule type="cellIs" dxfId="152" priority="193" operator="between">
      <formula>2.01</formula>
      <formula>3</formula>
    </cfRule>
    <cfRule type="cellIs" dxfId="151" priority="194" operator="between">
      <formula>3.01</formula>
      <formula>4</formula>
    </cfRule>
    <cfRule type="cellIs" dxfId="150" priority="195" operator="between">
      <formula>4.01</formula>
      <formula>5</formula>
    </cfRule>
  </conditionalFormatting>
  <conditionalFormatting sqref="G74">
    <cfRule type="cellIs" dxfId="149" priority="186" operator="lessThanOrEqual">
      <formula>1</formula>
    </cfRule>
    <cfRule type="cellIs" dxfId="148" priority="187" operator="between">
      <formula>1.01</formula>
      <formula>2</formula>
    </cfRule>
    <cfRule type="cellIs" dxfId="147" priority="188" operator="between">
      <formula>2.01</formula>
      <formula>3</formula>
    </cfRule>
    <cfRule type="cellIs" dxfId="146" priority="189" operator="between">
      <formula>3.01</formula>
      <formula>4</formula>
    </cfRule>
    <cfRule type="cellIs" dxfId="145" priority="190" operator="between">
      <formula>4.01</formula>
      <formula>5</formula>
    </cfRule>
  </conditionalFormatting>
  <conditionalFormatting sqref="G80">
    <cfRule type="cellIs" dxfId="144" priority="181" operator="lessThanOrEqual">
      <formula>1</formula>
    </cfRule>
    <cfRule type="cellIs" dxfId="143" priority="182" operator="between">
      <formula>1.01</formula>
      <formula>2</formula>
    </cfRule>
    <cfRule type="cellIs" dxfId="142" priority="183" operator="between">
      <formula>2.01</formula>
      <formula>3</formula>
    </cfRule>
    <cfRule type="cellIs" dxfId="141" priority="184" operator="between">
      <formula>3.01</formula>
      <formula>4</formula>
    </cfRule>
    <cfRule type="cellIs" dxfId="140" priority="185" operator="between">
      <formula>4.01</formula>
      <formula>5</formula>
    </cfRule>
  </conditionalFormatting>
  <conditionalFormatting sqref="G81">
    <cfRule type="cellIs" dxfId="139" priority="176" operator="lessThanOrEqual">
      <formula>1</formula>
    </cfRule>
    <cfRule type="cellIs" dxfId="138" priority="177" operator="between">
      <formula>1.01</formula>
      <formula>2</formula>
    </cfRule>
    <cfRule type="cellIs" dxfId="137" priority="178" operator="between">
      <formula>2.01</formula>
      <formula>3</formula>
    </cfRule>
    <cfRule type="cellIs" dxfId="136" priority="179" operator="between">
      <formula>3.01</formula>
      <formula>4</formula>
    </cfRule>
    <cfRule type="cellIs" dxfId="135" priority="180" operator="between">
      <formula>4.01</formula>
      <formula>5</formula>
    </cfRule>
  </conditionalFormatting>
  <conditionalFormatting sqref="G91">
    <cfRule type="cellIs" dxfId="134" priority="166" operator="lessThanOrEqual">
      <formula>1</formula>
    </cfRule>
    <cfRule type="cellIs" dxfId="133" priority="167" operator="between">
      <formula>1.01</formula>
      <formula>2</formula>
    </cfRule>
    <cfRule type="cellIs" dxfId="132" priority="168" operator="between">
      <formula>2.01</formula>
      <formula>3</formula>
    </cfRule>
    <cfRule type="cellIs" dxfId="131" priority="169" operator="between">
      <formula>3.01</formula>
      <formula>4</formula>
    </cfRule>
    <cfRule type="cellIs" dxfId="130" priority="170" operator="between">
      <formula>4.01</formula>
      <formula>5</formula>
    </cfRule>
  </conditionalFormatting>
  <conditionalFormatting sqref="G96">
    <cfRule type="cellIs" dxfId="129" priority="161" operator="lessThanOrEqual">
      <formula>1</formula>
    </cfRule>
    <cfRule type="cellIs" dxfId="128" priority="162" operator="between">
      <formula>1.01</formula>
      <formula>2</formula>
    </cfRule>
    <cfRule type="cellIs" dxfId="127" priority="163" operator="between">
      <formula>2.01</formula>
      <formula>3</formula>
    </cfRule>
    <cfRule type="cellIs" dxfId="126" priority="164" operator="between">
      <formula>3.01</formula>
      <formula>4</formula>
    </cfRule>
    <cfRule type="cellIs" dxfId="125" priority="165" operator="between">
      <formula>4.01</formula>
      <formula>5</formula>
    </cfRule>
  </conditionalFormatting>
  <conditionalFormatting sqref="G97">
    <cfRule type="cellIs" dxfId="124" priority="156" operator="lessThanOrEqual">
      <formula>1</formula>
    </cfRule>
    <cfRule type="cellIs" dxfId="123" priority="157" operator="between">
      <formula>1.01</formula>
      <formula>2</formula>
    </cfRule>
    <cfRule type="cellIs" dxfId="122" priority="158" operator="between">
      <formula>2.01</formula>
      <formula>3</formula>
    </cfRule>
    <cfRule type="cellIs" dxfId="121" priority="159" operator="between">
      <formula>3.01</formula>
      <formula>4</formula>
    </cfRule>
    <cfRule type="cellIs" dxfId="120" priority="160" operator="between">
      <formula>4.01</formula>
      <formula>5</formula>
    </cfRule>
  </conditionalFormatting>
  <conditionalFormatting sqref="G113">
    <cfRule type="cellIs" dxfId="119" priority="151" operator="lessThanOrEqual">
      <formula>1</formula>
    </cfRule>
    <cfRule type="cellIs" dxfId="118" priority="152" operator="between">
      <formula>1.01</formula>
      <formula>2</formula>
    </cfRule>
    <cfRule type="cellIs" dxfId="117" priority="153" operator="between">
      <formula>2.01</formula>
      <formula>3</formula>
    </cfRule>
    <cfRule type="cellIs" dxfId="116" priority="154" operator="between">
      <formula>3.01</formula>
      <formula>4</formula>
    </cfRule>
    <cfRule type="cellIs" dxfId="115" priority="155" operator="between">
      <formula>4.01</formula>
      <formula>5</formula>
    </cfRule>
  </conditionalFormatting>
  <conditionalFormatting sqref="G119">
    <cfRule type="cellIs" dxfId="114" priority="141" operator="lessThanOrEqual">
      <formula>1</formula>
    </cfRule>
    <cfRule type="cellIs" dxfId="113" priority="142" operator="between">
      <formula>1.01</formula>
      <formula>2</formula>
    </cfRule>
    <cfRule type="cellIs" dxfId="112" priority="143" operator="between">
      <formula>2.01</formula>
      <formula>3</formula>
    </cfRule>
    <cfRule type="cellIs" dxfId="111" priority="144" operator="between">
      <formula>3.01</formula>
      <formula>4</formula>
    </cfRule>
    <cfRule type="cellIs" dxfId="110" priority="145" operator="between">
      <formula>4.01</formula>
      <formula>5</formula>
    </cfRule>
  </conditionalFormatting>
  <conditionalFormatting sqref="G122">
    <cfRule type="cellIs" dxfId="109" priority="136" operator="lessThanOrEqual">
      <formula>1</formula>
    </cfRule>
    <cfRule type="cellIs" dxfId="108" priority="137" operator="between">
      <formula>1.01</formula>
      <formula>2</formula>
    </cfRule>
    <cfRule type="cellIs" dxfId="107" priority="138" operator="between">
      <formula>2.01</formula>
      <formula>3</formula>
    </cfRule>
    <cfRule type="cellIs" dxfId="106" priority="139" operator="between">
      <formula>3.01</formula>
      <formula>4</formula>
    </cfRule>
    <cfRule type="cellIs" dxfId="105" priority="140" operator="between">
      <formula>4.01</formula>
      <formula>5</formula>
    </cfRule>
  </conditionalFormatting>
  <conditionalFormatting sqref="G123">
    <cfRule type="cellIs" dxfId="104" priority="131" operator="lessThanOrEqual">
      <formula>1</formula>
    </cfRule>
    <cfRule type="cellIs" dxfId="103" priority="132" operator="between">
      <formula>1.01</formula>
      <formula>2</formula>
    </cfRule>
    <cfRule type="cellIs" dxfId="102" priority="133" operator="between">
      <formula>2.01</formula>
      <formula>3</formula>
    </cfRule>
    <cfRule type="cellIs" dxfId="101" priority="134" operator="between">
      <formula>3.01</formula>
      <formula>4</formula>
    </cfRule>
    <cfRule type="cellIs" dxfId="100" priority="135" operator="between">
      <formula>4.01</formula>
      <formula>5</formula>
    </cfRule>
  </conditionalFormatting>
  <conditionalFormatting sqref="G130">
    <cfRule type="cellIs" dxfId="99" priority="126" operator="lessThanOrEqual">
      <formula>1</formula>
    </cfRule>
    <cfRule type="cellIs" dxfId="98" priority="127" operator="between">
      <formula>1.01</formula>
      <formula>2</formula>
    </cfRule>
    <cfRule type="cellIs" dxfId="97" priority="128" operator="between">
      <formula>2.01</formula>
      <formula>3</formula>
    </cfRule>
    <cfRule type="cellIs" dxfId="96" priority="129" operator="between">
      <formula>3.01</formula>
      <formula>4</formula>
    </cfRule>
    <cfRule type="cellIs" dxfId="95" priority="130" operator="between">
      <formula>4.01</formula>
      <formula>5</formula>
    </cfRule>
  </conditionalFormatting>
  <conditionalFormatting sqref="G135">
    <cfRule type="cellIs" dxfId="94" priority="121" operator="lessThanOrEqual">
      <formula>1</formula>
    </cfRule>
    <cfRule type="cellIs" dxfId="93" priority="122" operator="between">
      <formula>1.01</formula>
      <formula>2</formula>
    </cfRule>
    <cfRule type="cellIs" dxfId="92" priority="123" operator="between">
      <formula>2.01</formula>
      <formula>3</formula>
    </cfRule>
    <cfRule type="cellIs" dxfId="91" priority="124" operator="between">
      <formula>3.01</formula>
      <formula>4</formula>
    </cfRule>
    <cfRule type="cellIs" dxfId="90" priority="125" operator="between">
      <formula>4.01</formula>
      <formula>5</formula>
    </cfRule>
  </conditionalFormatting>
  <conditionalFormatting sqref="G139">
    <cfRule type="cellIs" dxfId="89" priority="86" operator="lessThanOrEqual">
      <formula>1</formula>
    </cfRule>
    <cfRule type="cellIs" dxfId="88" priority="87" operator="between">
      <formula>1.01</formula>
      <formula>2</formula>
    </cfRule>
    <cfRule type="cellIs" dxfId="87" priority="88" operator="between">
      <formula>2.01</formula>
      <formula>3</formula>
    </cfRule>
    <cfRule type="cellIs" dxfId="86" priority="89" operator="between">
      <formula>3.01</formula>
      <formula>4</formula>
    </cfRule>
    <cfRule type="cellIs" dxfId="85" priority="90" operator="between">
      <formula>4.01</formula>
      <formula>5</formula>
    </cfRule>
  </conditionalFormatting>
  <conditionalFormatting sqref="G140">
    <cfRule type="cellIs" dxfId="84" priority="81" operator="lessThanOrEqual">
      <formula>1</formula>
    </cfRule>
    <cfRule type="cellIs" dxfId="83" priority="82" operator="between">
      <formula>1.01</formula>
      <formula>2</formula>
    </cfRule>
    <cfRule type="cellIs" dxfId="82" priority="83" operator="between">
      <formula>2.01</formula>
      <formula>3</formula>
    </cfRule>
    <cfRule type="cellIs" dxfId="81" priority="84" operator="between">
      <formula>3.01</formula>
      <formula>4</formula>
    </cfRule>
    <cfRule type="cellIs" dxfId="80" priority="85" operator="between">
      <formula>4.01</formula>
      <formula>5</formula>
    </cfRule>
  </conditionalFormatting>
  <conditionalFormatting sqref="G146">
    <cfRule type="cellIs" dxfId="79" priority="76" operator="lessThanOrEqual">
      <formula>1</formula>
    </cfRule>
    <cfRule type="cellIs" dxfId="78" priority="77" operator="between">
      <formula>1.01</formula>
      <formula>2</formula>
    </cfRule>
    <cfRule type="cellIs" dxfId="77" priority="78" operator="between">
      <formula>2.01</formula>
      <formula>3</formula>
    </cfRule>
    <cfRule type="cellIs" dxfId="76" priority="79" operator="between">
      <formula>3.01</formula>
      <formula>4</formula>
    </cfRule>
    <cfRule type="cellIs" dxfId="75" priority="80" operator="between">
      <formula>4.01</formula>
      <formula>5</formula>
    </cfRule>
  </conditionalFormatting>
  <conditionalFormatting sqref="G150">
    <cfRule type="cellIs" dxfId="74" priority="71" operator="lessThanOrEqual">
      <formula>1</formula>
    </cfRule>
    <cfRule type="cellIs" dxfId="73" priority="72" operator="between">
      <formula>1.01</formula>
      <formula>2</formula>
    </cfRule>
    <cfRule type="cellIs" dxfId="72" priority="73" operator="between">
      <formula>2.01</formula>
      <formula>3</formula>
    </cfRule>
    <cfRule type="cellIs" dxfId="71" priority="74" operator="between">
      <formula>3.01</formula>
      <formula>4</formula>
    </cfRule>
    <cfRule type="cellIs" dxfId="70" priority="75" operator="between">
      <formula>4.01</formula>
      <formula>5</formula>
    </cfRule>
  </conditionalFormatting>
  <conditionalFormatting sqref="G151">
    <cfRule type="cellIs" dxfId="69" priority="66" operator="lessThanOrEqual">
      <formula>1</formula>
    </cfRule>
    <cfRule type="cellIs" dxfId="68" priority="67" operator="between">
      <formula>1.01</formula>
      <formula>2</formula>
    </cfRule>
    <cfRule type="cellIs" dxfId="67" priority="68" operator="between">
      <formula>2.01</formula>
      <formula>3</formula>
    </cfRule>
    <cfRule type="cellIs" dxfId="66" priority="69" operator="between">
      <formula>3.01</formula>
      <formula>4</formula>
    </cfRule>
    <cfRule type="cellIs" dxfId="65" priority="70" operator="between">
      <formula>4.01</formula>
      <formula>5</formula>
    </cfRule>
  </conditionalFormatting>
  <conditionalFormatting sqref="G160">
    <cfRule type="cellIs" dxfId="64" priority="61" operator="lessThanOrEqual">
      <formula>1</formula>
    </cfRule>
    <cfRule type="cellIs" dxfId="63" priority="62" operator="between">
      <formula>1.01</formula>
      <formula>2</formula>
    </cfRule>
    <cfRule type="cellIs" dxfId="62" priority="63" operator="between">
      <formula>2.01</formula>
      <formula>3</formula>
    </cfRule>
    <cfRule type="cellIs" dxfId="61" priority="64" operator="between">
      <formula>3.01</formula>
      <formula>4</formula>
    </cfRule>
    <cfRule type="cellIs" dxfId="60" priority="65" operator="between">
      <formula>4.01</formula>
      <formula>5</formula>
    </cfRule>
  </conditionalFormatting>
  <conditionalFormatting sqref="G164">
    <cfRule type="cellIs" dxfId="59" priority="56" operator="lessThanOrEqual">
      <formula>1</formula>
    </cfRule>
    <cfRule type="cellIs" dxfId="58" priority="57" operator="between">
      <formula>1.01</formula>
      <formula>2</formula>
    </cfRule>
    <cfRule type="cellIs" dxfId="57" priority="58" operator="between">
      <formula>2.01</formula>
      <formula>3</formula>
    </cfRule>
    <cfRule type="cellIs" dxfId="56" priority="59" operator="between">
      <formula>3.01</formula>
      <formula>4</formula>
    </cfRule>
    <cfRule type="cellIs" dxfId="55" priority="60" operator="between">
      <formula>4.01</formula>
      <formula>5</formula>
    </cfRule>
  </conditionalFormatting>
  <conditionalFormatting sqref="G170">
    <cfRule type="cellIs" dxfId="54" priority="51" operator="lessThanOrEqual">
      <formula>1</formula>
    </cfRule>
    <cfRule type="cellIs" dxfId="53" priority="52" operator="between">
      <formula>1.01</formula>
      <formula>2</formula>
    </cfRule>
    <cfRule type="cellIs" dxfId="52" priority="53" operator="between">
      <formula>2.01</formula>
      <formula>3</formula>
    </cfRule>
    <cfRule type="cellIs" dxfId="51" priority="54" operator="between">
      <formula>3.01</formula>
      <formula>4</formula>
    </cfRule>
    <cfRule type="cellIs" dxfId="50" priority="55" operator="between">
      <formula>4.01</formula>
      <formula>5</formula>
    </cfRule>
  </conditionalFormatting>
  <conditionalFormatting sqref="G173">
    <cfRule type="cellIs" dxfId="49" priority="46" operator="lessThanOrEqual">
      <formula>1</formula>
    </cfRule>
    <cfRule type="cellIs" dxfId="48" priority="47" operator="between">
      <formula>1.01</formula>
      <formula>2</formula>
    </cfRule>
    <cfRule type="cellIs" dxfId="47" priority="48" operator="between">
      <formula>2.01</formula>
      <formula>3</formula>
    </cfRule>
    <cfRule type="cellIs" dxfId="46" priority="49" operator="between">
      <formula>3.01</formula>
      <formula>4</formula>
    </cfRule>
    <cfRule type="cellIs" dxfId="45" priority="50" operator="between">
      <formula>4.01</formula>
      <formula>5</formula>
    </cfRule>
  </conditionalFormatting>
  <conditionalFormatting sqref="G174">
    <cfRule type="cellIs" dxfId="44" priority="41" operator="lessThanOrEqual">
      <formula>1</formula>
    </cfRule>
    <cfRule type="cellIs" dxfId="43" priority="42" operator="between">
      <formula>1.01</formula>
      <formula>2</formula>
    </cfRule>
    <cfRule type="cellIs" dxfId="42" priority="43" operator="between">
      <formula>2.01</formula>
      <formula>3</formula>
    </cfRule>
    <cfRule type="cellIs" dxfId="41" priority="44" operator="between">
      <formula>3.01</formula>
      <formula>4</formula>
    </cfRule>
    <cfRule type="cellIs" dxfId="40" priority="45" operator="between">
      <formula>4.01</formula>
      <formula>5</formula>
    </cfRule>
  </conditionalFormatting>
  <conditionalFormatting sqref="G182">
    <cfRule type="cellIs" dxfId="39" priority="36" operator="lessThanOrEqual">
      <formula>1</formula>
    </cfRule>
    <cfRule type="cellIs" dxfId="38" priority="37" operator="between">
      <formula>1.01</formula>
      <formula>2</formula>
    </cfRule>
    <cfRule type="cellIs" dxfId="37" priority="38" operator="between">
      <formula>2.01</formula>
      <formula>3</formula>
    </cfRule>
    <cfRule type="cellIs" dxfId="36" priority="39" operator="between">
      <formula>3.01</formula>
      <formula>4</formula>
    </cfRule>
    <cfRule type="cellIs" dxfId="35" priority="40" operator="between">
      <formula>4.01</formula>
      <formula>5</formula>
    </cfRule>
  </conditionalFormatting>
  <conditionalFormatting sqref="G186">
    <cfRule type="cellIs" dxfId="34" priority="31" operator="lessThanOrEqual">
      <formula>1</formula>
    </cfRule>
    <cfRule type="cellIs" dxfId="33" priority="32" operator="between">
      <formula>1.01</formula>
      <formula>2</formula>
    </cfRule>
    <cfRule type="cellIs" dxfId="32" priority="33" operator="between">
      <formula>2.01</formula>
      <formula>3</formula>
    </cfRule>
    <cfRule type="cellIs" dxfId="31" priority="34" operator="between">
      <formula>3.01</formula>
      <formula>4</formula>
    </cfRule>
    <cfRule type="cellIs" dxfId="30" priority="35" operator="between">
      <formula>4.01</formula>
      <formula>5</formula>
    </cfRule>
  </conditionalFormatting>
  <conditionalFormatting sqref="G187">
    <cfRule type="cellIs" dxfId="29" priority="26" operator="lessThanOrEqual">
      <formula>1</formula>
    </cfRule>
    <cfRule type="cellIs" dxfId="28" priority="27" operator="between">
      <formula>1.01</formula>
      <formula>2</formula>
    </cfRule>
    <cfRule type="cellIs" dxfId="27" priority="28" operator="between">
      <formula>2.01</formula>
      <formula>3</formula>
    </cfRule>
    <cfRule type="cellIs" dxfId="26" priority="29" operator="between">
      <formula>3.01</formula>
      <formula>4</formula>
    </cfRule>
    <cfRule type="cellIs" dxfId="25" priority="30" operator="between">
      <formula>4.01</formula>
      <formula>5</formula>
    </cfRule>
  </conditionalFormatting>
  <conditionalFormatting sqref="G196">
    <cfRule type="cellIs" dxfId="24" priority="21" operator="lessThanOrEqual">
      <formula>1</formula>
    </cfRule>
    <cfRule type="cellIs" dxfId="23" priority="22" operator="between">
      <formula>1.01</formula>
      <formula>2</formula>
    </cfRule>
    <cfRule type="cellIs" dxfId="22" priority="23" operator="between">
      <formula>2.01</formula>
      <formula>3</formula>
    </cfRule>
    <cfRule type="cellIs" dxfId="21" priority="24" operator="between">
      <formula>3.01</formula>
      <formula>4</formula>
    </cfRule>
    <cfRule type="cellIs" dxfId="20" priority="25" operator="between">
      <formula>4.01</formula>
      <formula>5</formula>
    </cfRule>
  </conditionalFormatting>
  <conditionalFormatting sqref="G201">
    <cfRule type="cellIs" dxfId="19" priority="16" operator="lessThanOrEqual">
      <formula>1</formula>
    </cfRule>
    <cfRule type="cellIs" dxfId="18" priority="17" operator="between">
      <formula>1.01</formula>
      <formula>2</formula>
    </cfRule>
    <cfRule type="cellIs" dxfId="17" priority="18" operator="between">
      <formula>2.01</formula>
      <formula>3</formula>
    </cfRule>
    <cfRule type="cellIs" dxfId="16" priority="19" operator="between">
      <formula>3.01</formula>
      <formula>4</formula>
    </cfRule>
    <cfRule type="cellIs" dxfId="15" priority="20" operator="between">
      <formula>4.01</formula>
      <formula>5</formula>
    </cfRule>
  </conditionalFormatting>
  <conditionalFormatting sqref="G202">
    <cfRule type="cellIs" dxfId="14" priority="11" operator="lessThanOrEqual">
      <formula>1</formula>
    </cfRule>
    <cfRule type="cellIs" dxfId="13" priority="12" operator="between">
      <formula>1.01</formula>
      <formula>2</formula>
    </cfRule>
    <cfRule type="cellIs" dxfId="12" priority="13" operator="between">
      <formula>2.01</formula>
      <formula>3</formula>
    </cfRule>
    <cfRule type="cellIs" dxfId="11" priority="14" operator="between">
      <formula>3.01</formula>
      <formula>4</formula>
    </cfRule>
    <cfRule type="cellIs" dxfId="10" priority="15" operator="between">
      <formula>4.01</formula>
      <formula>5</formula>
    </cfRule>
  </conditionalFormatting>
  <conditionalFormatting sqref="G203">
    <cfRule type="cellIs" dxfId="9" priority="6" operator="lessThanOrEqual">
      <formula>1</formula>
    </cfRule>
    <cfRule type="cellIs" dxfId="8" priority="7" operator="between">
      <formula>1.01</formula>
      <formula>2</formula>
    </cfRule>
    <cfRule type="cellIs" dxfId="7" priority="8" operator="between">
      <formula>2.01</formula>
      <formula>3</formula>
    </cfRule>
    <cfRule type="cellIs" dxfId="6" priority="9" operator="between">
      <formula>3.01</formula>
      <formula>4</formula>
    </cfRule>
    <cfRule type="cellIs" dxfId="5" priority="10" operator="between">
      <formula>4.01</formula>
      <formula>5</formula>
    </cfRule>
  </conditionalFormatting>
  <conditionalFormatting sqref="H203">
    <cfRule type="cellIs" dxfId="4" priority="1" operator="lessThanOrEqual">
      <formula>1</formula>
    </cfRule>
    <cfRule type="cellIs" dxfId="3" priority="2" operator="between">
      <formula>1.01</formula>
      <formula>2</formula>
    </cfRule>
    <cfRule type="cellIs" dxfId="2" priority="3" operator="between">
      <formula>2.01</formula>
      <formula>3</formula>
    </cfRule>
    <cfRule type="cellIs" dxfId="1" priority="4" operator="between">
      <formula>3.01</formula>
      <formula>4</formula>
    </cfRule>
    <cfRule type="cellIs" dxfId="0" priority="5" operator="between">
      <formula>4.01</formula>
      <formula>5</formula>
    </cfRule>
  </conditionalFormatting>
  <pageMargins left="0.7" right="0.7" top="0.75" bottom="0.75" header="0.3" footer="0.3"/>
  <pageSetup scale="15" orientation="portrait" horizontalDpi="1200" verticalDpi="1200" r:id="rId1"/>
  <rowBreaks count="1" manualBreakCount="1">
    <brk id="123" max="10" man="1"/>
  </rowBreaks>
  <colBreaks count="1" manualBreakCount="1">
    <brk id="8" max="203"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Sheet1!$B$2:$B$6</xm:f>
          </x14:formula1>
          <xm:sqref>G3:G9 G11:G16 G18:G23 G26:G27 G29:G34 G36:G42 G44:G50 G52:G58 G60:G63 G66:G73 G75:G79 G82:G90 G92:G95 G98:G112 G114:G118 G120:G121 G124:G129 G131:G134 G136:G138 G141:G145 G147:G149 G152:G159 G161:G163 G165:G169 G171:G172 G175:G181 G183:G185 G188:G195 G197:G200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workbookViewId="0">
      <selection activeCell="B7" sqref="B7"/>
    </sheetView>
  </sheetViews>
  <sheetFormatPr defaultRowHeight="15" x14ac:dyDescent="0.25"/>
  <sheetData>
    <row r="2" spans="2:2" x14ac:dyDescent="0.25">
      <c r="B2">
        <v>1</v>
      </c>
    </row>
    <row r="3" spans="2:2" x14ac:dyDescent="0.25">
      <c r="B3">
        <v>2</v>
      </c>
    </row>
    <row r="4" spans="2:2" x14ac:dyDescent="0.25">
      <c r="B4">
        <v>3</v>
      </c>
    </row>
    <row r="5" spans="2:2" x14ac:dyDescent="0.25">
      <c r="B5">
        <v>4</v>
      </c>
    </row>
    <row r="6" spans="2:2" x14ac:dyDescent="0.25">
      <c r="B6">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صفحة الغلاف</vt:lpstr>
      <vt:lpstr>محتويات</vt:lpstr>
      <vt:lpstr>المقدمة</vt:lpstr>
      <vt:lpstr>معايير التقييم</vt:lpstr>
      <vt:lpstr>التقييم العام</vt:lpstr>
      <vt:lpstr>Sheet1</vt:lpstr>
      <vt:lpstr>'التقييم العام'!Print_Area</vt:lpstr>
      <vt:lpstr>المقدمة!Print_Area</vt:lpstr>
      <vt:lpstr>'صفحة الغلاف'!Print_Area</vt:lpstr>
      <vt:lpstr>محتويات!Print_Area</vt:lpstr>
      <vt:lpstr>'معايير التقييم'!Print_Area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Chadia</dc:creator>
  <cp:lastModifiedBy>Michael Matossian - EVP - Compliance</cp:lastModifiedBy>
  <cp:lastPrinted>2021-03-05T16:25:24Z</cp:lastPrinted>
  <dcterms:created xsi:type="dcterms:W3CDTF">2017-12-14T08:42:27Z</dcterms:created>
  <dcterms:modified xsi:type="dcterms:W3CDTF">2021-03-16T12:39:23Z</dcterms:modified>
</cp:coreProperties>
</file>